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 - Stavební práce v učeb..." sheetId="2" r:id="rId2"/>
    <sheet name="2 - Profese - ZTI, Plyn, ..." sheetId="3" r:id="rId3"/>
    <sheet name="3 - Vedlejší náklady" sheetId="4" r:id="rId4"/>
    <sheet name="Pokyny pro vyplnění" sheetId="5" r:id="rId5"/>
  </sheets>
  <definedNames>
    <definedName name="_xlnm.Print_Area" localSheetId="0">'Rekapitulace stavby'!$D$4:$AO$33,'Rekapitulace stavby'!$C$39:$AQ$55</definedName>
    <definedName name="_xlnm.Print_Titles" localSheetId="0">'Rekapitulace stavby'!$49:$49</definedName>
    <definedName name="_xlnm._FilterDatabase" localSheetId="1" hidden="1">'1 - Stavební práce v učeb...'!$C$87:$K$173</definedName>
    <definedName name="_xlnm.Print_Area" localSheetId="1">'1 - Stavební práce v učeb...'!$C$4:$J$36,'1 - Stavební práce v učeb...'!$C$42:$J$69,'1 - Stavební práce v učeb...'!$C$75:$K$173</definedName>
    <definedName name="_xlnm.Print_Titles" localSheetId="1">'1 - Stavební práce v učeb...'!$87:$87</definedName>
    <definedName name="_xlnm._FilterDatabase" localSheetId="2" hidden="1">'2 - Profese - ZTI, Plyn, ...'!$C$81:$K$93</definedName>
    <definedName name="_xlnm.Print_Area" localSheetId="2">'2 - Profese - ZTI, Plyn, ...'!$C$4:$J$36,'2 - Profese - ZTI, Plyn, ...'!$C$42:$J$63,'2 - Profese - ZTI, Plyn, ...'!$C$69:$K$93</definedName>
    <definedName name="_xlnm.Print_Titles" localSheetId="2">'2 - Profese - ZTI, Plyn, ...'!$81:$81</definedName>
    <definedName name="_xlnm._FilterDatabase" localSheetId="3" hidden="1">'3 - Vedlejší náklady'!$C$85:$K$114</definedName>
    <definedName name="_xlnm.Print_Area" localSheetId="3">'3 - Vedlejší náklady'!$C$4:$J$36,'3 - Vedlejší náklady'!$C$42:$J$67,'3 - Vedlejší náklady'!$C$73:$K$114</definedName>
    <definedName name="_xlnm.Print_Titles" localSheetId="3">'3 - Vedlejší náklady'!$85:$85</definedName>
    <definedName name="_xlnm.Print_Area" localSheetId="4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4"/>
  <c r="AX54"/>
  <c i="4" r="BI113"/>
  <c r="BH113"/>
  <c r="BG113"/>
  <c r="BF113"/>
  <c r="T113"/>
  <c r="T112"/>
  <c r="R113"/>
  <c r="R112"/>
  <c r="P113"/>
  <c r="P112"/>
  <c r="BK113"/>
  <c r="BK112"/>
  <c r="J112"/>
  <c r="J113"/>
  <c r="BE113"/>
  <c r="J66"/>
  <c r="BI110"/>
  <c r="BH110"/>
  <c r="BG110"/>
  <c r="BF110"/>
  <c r="T110"/>
  <c r="T109"/>
  <c r="R110"/>
  <c r="R109"/>
  <c r="P110"/>
  <c r="P109"/>
  <c r="BK110"/>
  <c r="BK109"/>
  <c r="J109"/>
  <c r="J110"/>
  <c r="BE110"/>
  <c r="J65"/>
  <c r="BI107"/>
  <c r="BH107"/>
  <c r="BG107"/>
  <c r="BF107"/>
  <c r="T107"/>
  <c r="T106"/>
  <c r="R107"/>
  <c r="R106"/>
  <c r="P107"/>
  <c r="P106"/>
  <c r="BK107"/>
  <c r="BK106"/>
  <c r="J106"/>
  <c r="J107"/>
  <c r="BE107"/>
  <c r="J64"/>
  <c r="BI104"/>
  <c r="BH104"/>
  <c r="BG104"/>
  <c r="BF104"/>
  <c r="T104"/>
  <c r="T103"/>
  <c r="R104"/>
  <c r="R103"/>
  <c r="P104"/>
  <c r="P103"/>
  <c r="BK104"/>
  <c r="BK103"/>
  <c r="J103"/>
  <c r="J104"/>
  <c r="BE104"/>
  <c r="J63"/>
  <c r="BI101"/>
  <c r="BH101"/>
  <c r="BG101"/>
  <c r="BF101"/>
  <c r="T101"/>
  <c r="T100"/>
  <c r="R101"/>
  <c r="R100"/>
  <c r="P101"/>
  <c r="P100"/>
  <c r="BK101"/>
  <c r="BK100"/>
  <c r="J100"/>
  <c r="J101"/>
  <c r="BE101"/>
  <c r="J62"/>
  <c r="BI98"/>
  <c r="BH98"/>
  <c r="BG98"/>
  <c r="BF98"/>
  <c r="T98"/>
  <c r="T97"/>
  <c r="R98"/>
  <c r="R97"/>
  <c r="P98"/>
  <c r="P97"/>
  <c r="BK98"/>
  <c r="BK97"/>
  <c r="J97"/>
  <c r="J98"/>
  <c r="BE98"/>
  <c r="J61"/>
  <c r="BI95"/>
  <c r="BH95"/>
  <c r="BG95"/>
  <c r="BF95"/>
  <c r="T95"/>
  <c r="T94"/>
  <c r="R95"/>
  <c r="R94"/>
  <c r="P95"/>
  <c r="P94"/>
  <c r="BK95"/>
  <c r="BK94"/>
  <c r="J94"/>
  <c r="J95"/>
  <c r="BE95"/>
  <c r="J60"/>
  <c r="BI92"/>
  <c r="BH92"/>
  <c r="BG92"/>
  <c r="BF92"/>
  <c r="T92"/>
  <c r="T91"/>
  <c r="R92"/>
  <c r="R91"/>
  <c r="P92"/>
  <c r="P91"/>
  <c r="BK92"/>
  <c r="BK91"/>
  <c r="J91"/>
  <c r="J92"/>
  <c r="BE92"/>
  <c r="J59"/>
  <c r="BI89"/>
  <c r="F34"/>
  <c i="1" r="BD54"/>
  <c i="4" r="BH89"/>
  <c r="F33"/>
  <c i="1" r="BC54"/>
  <c i="4" r="BG89"/>
  <c r="F32"/>
  <c i="1" r="BB54"/>
  <c i="4" r="BF89"/>
  <c r="J31"/>
  <c i="1" r="AW54"/>
  <c i="4" r="F31"/>
  <c i="1" r="BA54"/>
  <c i="4" r="T89"/>
  <c r="T88"/>
  <c r="T87"/>
  <c r="T86"/>
  <c r="R89"/>
  <c r="R88"/>
  <c r="R87"/>
  <c r="R86"/>
  <c r="P89"/>
  <c r="P88"/>
  <c r="P87"/>
  <c r="P86"/>
  <c i="1" r="AU54"/>
  <c i="4" r="BK89"/>
  <c r="BK88"/>
  <c r="J88"/>
  <c r="BK87"/>
  <c r="J87"/>
  <c r="BK86"/>
  <c r="J86"/>
  <c r="J56"/>
  <c r="J27"/>
  <c i="1" r="AG54"/>
  <c i="4" r="J89"/>
  <c r="BE89"/>
  <c r="J30"/>
  <c i="1" r="AV54"/>
  <c i="4" r="F30"/>
  <c i="1" r="AZ54"/>
  <c i="4" r="J58"/>
  <c r="J57"/>
  <c r="J82"/>
  <c r="F82"/>
  <c r="F80"/>
  <c r="E78"/>
  <c r="J51"/>
  <c r="F51"/>
  <c r="F49"/>
  <c r="E47"/>
  <c r="J36"/>
  <c r="J18"/>
  <c r="E18"/>
  <c r="F83"/>
  <c r="F52"/>
  <c r="J17"/>
  <c r="J12"/>
  <c r="J80"/>
  <c r="J49"/>
  <c r="E7"/>
  <c r="E76"/>
  <c r="E45"/>
  <c i="1" r="AY53"/>
  <c r="AX53"/>
  <c i="3" r="BI93"/>
  <c r="BH93"/>
  <c r="BG93"/>
  <c r="BF93"/>
  <c r="T93"/>
  <c r="T92"/>
  <c r="R93"/>
  <c r="R92"/>
  <c r="P93"/>
  <c r="P92"/>
  <c r="BK93"/>
  <c r="BK92"/>
  <c r="J92"/>
  <c r="J93"/>
  <c r="BE93"/>
  <c r="J62"/>
  <c r="BI91"/>
  <c r="BH91"/>
  <c r="BG91"/>
  <c r="BF91"/>
  <c r="T91"/>
  <c r="T90"/>
  <c r="R91"/>
  <c r="R90"/>
  <c r="P91"/>
  <c r="P90"/>
  <c r="BK91"/>
  <c r="BK90"/>
  <c r="J90"/>
  <c r="J91"/>
  <c r="BE91"/>
  <c r="J61"/>
  <c r="BI89"/>
  <c r="BH89"/>
  <c r="BG89"/>
  <c r="BF89"/>
  <c r="T89"/>
  <c r="T88"/>
  <c r="T87"/>
  <c r="R89"/>
  <c r="R88"/>
  <c r="R87"/>
  <c r="P89"/>
  <c r="P88"/>
  <c r="P87"/>
  <c r="BK89"/>
  <c r="BK88"/>
  <c r="J88"/>
  <c r="BK87"/>
  <c r="J87"/>
  <c r="J89"/>
  <c r="BE89"/>
  <c r="J60"/>
  <c r="J59"/>
  <c r="BI86"/>
  <c r="BH86"/>
  <c r="BG86"/>
  <c r="BF86"/>
  <c r="T86"/>
  <c r="R86"/>
  <c r="P86"/>
  <c r="BK86"/>
  <c r="J86"/>
  <c r="BE86"/>
  <c r="BI85"/>
  <c r="F34"/>
  <c i="1" r="BD53"/>
  <c i="3" r="BH85"/>
  <c r="F33"/>
  <c i="1" r="BC53"/>
  <c i="3" r="BG85"/>
  <c r="F32"/>
  <c i="1" r="BB53"/>
  <c i="3" r="BF85"/>
  <c r="J31"/>
  <c i="1" r="AW53"/>
  <c i="3" r="F31"/>
  <c i="1" r="BA53"/>
  <c i="3" r="T85"/>
  <c r="T84"/>
  <c r="T83"/>
  <c r="T82"/>
  <c r="R85"/>
  <c r="R84"/>
  <c r="R83"/>
  <c r="R82"/>
  <c r="P85"/>
  <c r="P84"/>
  <c r="P83"/>
  <c r="P82"/>
  <c i="1" r="AU53"/>
  <c i="3" r="BK85"/>
  <c r="BK84"/>
  <c r="J84"/>
  <c r="BK83"/>
  <c r="J83"/>
  <c r="BK82"/>
  <c r="J82"/>
  <c r="J56"/>
  <c r="J27"/>
  <c i="1" r="AG53"/>
  <c i="3" r="J85"/>
  <c r="BE85"/>
  <c r="J30"/>
  <c i="1" r="AV53"/>
  <c i="3" r="F30"/>
  <c i="1" r="AZ53"/>
  <c i="3" r="J58"/>
  <c r="J57"/>
  <c r="J78"/>
  <c r="F78"/>
  <c r="F76"/>
  <c r="E74"/>
  <c r="J51"/>
  <c r="F51"/>
  <c r="F49"/>
  <c r="E47"/>
  <c r="J36"/>
  <c r="J18"/>
  <c r="E18"/>
  <c r="F79"/>
  <c r="F52"/>
  <c r="J17"/>
  <c r="J12"/>
  <c r="J76"/>
  <c r="J49"/>
  <c r="E7"/>
  <c r="E72"/>
  <c r="E45"/>
  <c i="1" r="AY52"/>
  <c r="AX52"/>
  <c i="2" r="BI171"/>
  <c r="BH171"/>
  <c r="BG171"/>
  <c r="BF171"/>
  <c r="T171"/>
  <c r="T170"/>
  <c r="R171"/>
  <c r="R170"/>
  <c r="P171"/>
  <c r="P170"/>
  <c r="BK171"/>
  <c r="BK170"/>
  <c r="J170"/>
  <c r="J171"/>
  <c r="BE171"/>
  <c r="J68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2"/>
  <c r="BH162"/>
  <c r="BG162"/>
  <c r="BF162"/>
  <c r="T162"/>
  <c r="T161"/>
  <c r="R162"/>
  <c r="R161"/>
  <c r="P162"/>
  <c r="P161"/>
  <c r="BK162"/>
  <c r="BK161"/>
  <c r="J161"/>
  <c r="J162"/>
  <c r="BE162"/>
  <c r="J67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T152"/>
  <c r="R153"/>
  <c r="R152"/>
  <c r="P153"/>
  <c r="P152"/>
  <c r="BK153"/>
  <c r="BK152"/>
  <c r="J152"/>
  <c r="J153"/>
  <c r="BE153"/>
  <c r="J66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3"/>
  <c r="BH133"/>
  <c r="BG133"/>
  <c r="BF133"/>
  <c r="T133"/>
  <c r="T132"/>
  <c r="R133"/>
  <c r="R132"/>
  <c r="P133"/>
  <c r="P132"/>
  <c r="BK133"/>
  <c r="BK132"/>
  <c r="J132"/>
  <c r="J133"/>
  <c r="BE133"/>
  <c r="J65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6"/>
  <c r="BH126"/>
  <c r="BG126"/>
  <c r="BF126"/>
  <c r="T126"/>
  <c r="R126"/>
  <c r="P126"/>
  <c r="BK126"/>
  <c r="J126"/>
  <c r="BE126"/>
  <c r="BI122"/>
  <c r="BH122"/>
  <c r="BG122"/>
  <c r="BF122"/>
  <c r="T122"/>
  <c r="T121"/>
  <c r="R122"/>
  <c r="R121"/>
  <c r="P122"/>
  <c r="P121"/>
  <c r="BK122"/>
  <c r="BK121"/>
  <c r="J121"/>
  <c r="J122"/>
  <c r="BE122"/>
  <c r="J64"/>
  <c r="BI119"/>
  <c r="BH119"/>
  <c r="BG119"/>
  <c r="BF119"/>
  <c r="T119"/>
  <c r="T118"/>
  <c r="R119"/>
  <c r="R118"/>
  <c r="P119"/>
  <c r="P118"/>
  <c r="BK119"/>
  <c r="BK118"/>
  <c r="J118"/>
  <c r="J119"/>
  <c r="BE119"/>
  <c r="J63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T111"/>
  <c r="R112"/>
  <c r="R111"/>
  <c r="P112"/>
  <c r="P111"/>
  <c r="BK112"/>
  <c r="BK111"/>
  <c r="J111"/>
  <c r="J112"/>
  <c r="BE112"/>
  <c r="J62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0"/>
  <c r="BH100"/>
  <c r="BG100"/>
  <c r="BF100"/>
  <c r="T100"/>
  <c r="T99"/>
  <c r="T98"/>
  <c r="R100"/>
  <c r="R99"/>
  <c r="R98"/>
  <c r="P100"/>
  <c r="P99"/>
  <c r="P98"/>
  <c r="BK100"/>
  <c r="BK99"/>
  <c r="J99"/>
  <c r="BK98"/>
  <c r="J98"/>
  <c r="J100"/>
  <c r="BE100"/>
  <c r="J61"/>
  <c r="J60"/>
  <c r="BI97"/>
  <c r="BH97"/>
  <c r="BG97"/>
  <c r="BF97"/>
  <c r="T97"/>
  <c r="T96"/>
  <c r="R97"/>
  <c r="R96"/>
  <c r="P97"/>
  <c r="P96"/>
  <c r="BK97"/>
  <c r="BK96"/>
  <c r="J96"/>
  <c r="J97"/>
  <c r="BE97"/>
  <c r="J59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F34"/>
  <c i="1" r="BD52"/>
  <c i="2" r="BH91"/>
  <c r="F33"/>
  <c i="1" r="BC52"/>
  <c i="2" r="BG91"/>
  <c r="F32"/>
  <c i="1" r="BB52"/>
  <c i="2" r="BF91"/>
  <c r="J31"/>
  <c i="1" r="AW52"/>
  <c i="2" r="F31"/>
  <c i="1" r="BA52"/>
  <c i="2" r="T91"/>
  <c r="T90"/>
  <c r="T89"/>
  <c r="T88"/>
  <c r="R91"/>
  <c r="R90"/>
  <c r="R89"/>
  <c r="R88"/>
  <c r="P91"/>
  <c r="P90"/>
  <c r="P89"/>
  <c r="P88"/>
  <c i="1" r="AU52"/>
  <c i="2" r="BK91"/>
  <c r="BK90"/>
  <c r="J90"/>
  <c r="BK89"/>
  <c r="J89"/>
  <c r="BK88"/>
  <c r="J88"/>
  <c r="J56"/>
  <c r="J27"/>
  <c i="1" r="AG52"/>
  <c i="2" r="J91"/>
  <c r="BE91"/>
  <c r="J30"/>
  <c i="1" r="AV52"/>
  <c i="2" r="F30"/>
  <c i="1" r="AZ52"/>
  <c i="2" r="J58"/>
  <c r="J57"/>
  <c r="J84"/>
  <c r="F84"/>
  <c r="F82"/>
  <c r="E80"/>
  <c r="J51"/>
  <c r="F51"/>
  <c r="F49"/>
  <c r="E47"/>
  <c r="J36"/>
  <c r="J18"/>
  <c r="E18"/>
  <c r="F85"/>
  <c r="F52"/>
  <c r="J17"/>
  <c r="J12"/>
  <c r="J82"/>
  <c r="J49"/>
  <c r="E7"/>
  <c r="E78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<sst xmlns="http://schemas.openxmlformats.org/spreadsheetml/2006/main">
  <si>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</si>
  <si>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</si>
  <si>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</si>
  <si>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</si>
  <si>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</si>
  <si>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</si>
  <si>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</si>
  <si>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{a65281da-5822-4cb1-9eea-119e65e32e9b}</t>
  </si>
  <si>
    <t xml:space="preserve">&gt;&gt;  skryté sloupce  &lt;&lt;</t>
  </si>
  <si>
    <t>0,1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</si>
  <si>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</si>
  <si>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</si>
  <si>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</si>
  <si>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</si>
  <si>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</si>
  <si>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</si>
  <si>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</si>
  <si>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</si>
  <si>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Tektum96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</si>
  <si>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</si>
  <si>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</si>
  <si>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ZŠ B. Němcové v Jaroměři - učebny fyziky a chemie</t>
  </si>
  <si>
    <t>KSO:</t>
  </si>
  <si>
    <t>CC-CZ:</t>
  </si>
  <si>
    <t>Místo:</t>
  </si>
  <si>
    <t>Jaroměř</t>
  </si>
  <si>
    <t>Datum:</t>
  </si>
  <si>
    <t>19. 2. 2018</t>
  </si>
  <si>
    <t>Zadavatel:</t>
  </si>
  <si>
    <t>IČ:</t>
  </si>
  <si>
    <t>ZŠ B. Němcové v Jaroměři, Husovo nám. 352</t>
  </si>
  <si>
    <t>DIČ:</t>
  </si>
  <si>
    <t>Uchazeč:</t>
  </si>
  <si>
    <t>Vyplň údaj</t>
  </si>
  <si>
    <t>Projektant:</t>
  </si>
  <si>
    <t>Tektum spol. s r.o., Horská 72, Trutnov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</si>
  <si>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</si>
  <si>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</si>
  <si>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</si>
  <si>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</si>
  <si>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</si>
  <si>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</si>
  <si>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</si>
  <si>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</si>
  <si>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</si>
  <si>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</si>
  <si>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</si>
  <si>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</si>
  <si>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</si>
  <si>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</si>
  <si>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</si>
  <si>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</si>
  <si>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</si>
  <si>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</si>
  <si>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</si>
  <si>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</si>
  <si>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</si>
  <si>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</si>
  <si>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</si>
  <si>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</si>
  <si>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</si>
  <si>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</si>
  <si>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</si>
  <si>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</si>
  <si>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</si>
  <si>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</si>
  <si>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</si>
  <si>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</si>
  <si>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</si>
  <si>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</si>
  <si>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</si>
  <si>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</si>
  <si>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</si>
  <si>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</si>
  <si>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</si>
  <si>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</si>
  <si>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</si>
  <si>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Stavební práce v učebně fyziky a chemie</t>
  </si>
  <si>
    <t>STA</t>
  </si>
  <si>
    <t>{c732d91c-1e27-4acd-8742-92fd8c80b412}</t>
  </si>
  <si>
    <t>2</t>
  </si>
  <si>
    <t>Profese - ZTI, Plyn, EL silno, EL slabo, VZT</t>
  </si>
  <si>
    <t>{6bb1f15e-0324-4abc-ab43-13ec7cec4c5b}</t>
  </si>
  <si>
    <t>3</t>
  </si>
  <si>
    <t>Vedlejší náklady</t>
  </si>
  <si>
    <t>{498918cb-3fce-444b-9407-f92f3612f0c7}</t>
  </si>
  <si>
    <t>1) Krycí list soupisu</t>
  </si>
  <si>
    <t>2) Rekapitulace</t>
  </si>
  <si>
    <t>3) Soupis prací</t>
  </si>
  <si>
    <t>Zpět na list:</t>
  </si>
  <si>
    <t>Rekapitulace stavby</t>
  </si>
  <si>
    <t>fig1</t>
  </si>
  <si>
    <t>konstrukce z desek OSB 22 mm</t>
  </si>
  <si>
    <t>6,482</t>
  </si>
  <si>
    <t>fig2</t>
  </si>
  <si>
    <t>malování stropu a stěn</t>
  </si>
  <si>
    <t>195,476</t>
  </si>
  <si>
    <t>KRYCÍ LIST SOUPISU</t>
  </si>
  <si>
    <t>fig3</t>
  </si>
  <si>
    <t>rohové lišty</t>
  </si>
  <si>
    <t>13,1</t>
  </si>
  <si>
    <t>Objekt:</t>
  </si>
  <si>
    <t>1 - Stavební práce v učebně fyziky a chemie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</si>
  <si>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</si>
  <si>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</si>
  <si>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</si>
  <si>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</si>
  <si>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</si>
  <si>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</si>
  <si>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práce, bourání</t>
  </si>
  <si>
    <t xml:space="preserve">    998 - Přesun hmot</t>
  </si>
  <si>
    <t>PSV - Práce a dodávky PSV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</si>
  <si>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</si>
  <si>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</si>
  <si>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</si>
  <si>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</si>
  <si>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</si>
  <si>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</si>
  <si>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</si>
  <si>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HZS - Hodinové zúčtovací sazby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</si>
  <si>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</si>
  <si>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</si>
  <si>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</si>
  <si>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</si>
  <si>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</si>
  <si>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</si>
  <si>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</si>
  <si>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</si>
  <si>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</si>
  <si>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</si>
  <si>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</si>
  <si>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</si>
  <si>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</si>
  <si>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</si>
  <si>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</si>
  <si>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</si>
  <si>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</si>
  <si>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</t>
  </si>
  <si>
    <t>Ostatní konstrukce a práce, bourání</t>
  </si>
  <si>
    <t>K</t>
  </si>
  <si>
    <t>949101111</t>
  </si>
  <si>
    <t>Lešení pomocné pro objekty pozemních staveb s lešeňovou podlahou v do 1,9 m zatížení do 150 kg/m2</t>
  </si>
  <si>
    <t>m2</t>
  </si>
  <si>
    <t>CS ÚRS 2017 02</t>
  </si>
  <si>
    <t>4</t>
  </si>
  <si>
    <t>1823371088</t>
  </si>
  <si>
    <t>VV</t>
  </si>
  <si>
    <t>6,975*10,825</t>
  </si>
  <si>
    <t>952901111</t>
  </si>
  <si>
    <t>Vyčištění budov bytové a občanské výstavby při výšce podlaží do 4 m</t>
  </si>
  <si>
    <t>-1915053932</t>
  </si>
  <si>
    <t>M</t>
  </si>
  <si>
    <t>449321130</t>
  </si>
  <si>
    <t>přístroj hasicí ruční práškový - 21A</t>
  </si>
  <si>
    <t>kus</t>
  </si>
  <si>
    <t>8</t>
  </si>
  <si>
    <t>651208512</t>
  </si>
  <si>
    <t>998</t>
  </si>
  <si>
    <t>Přesun hmot</t>
  </si>
  <si>
    <t>998018002</t>
  </si>
  <si>
    <t>Přesun hmot ruční pro budovy v do 12 m</t>
  </si>
  <si>
    <t>t</t>
  </si>
  <si>
    <t>1415690645</t>
  </si>
  <si>
    <t>PSV</t>
  </si>
  <si>
    <t>Práce a dodávky PSV</t>
  </si>
  <si>
    <t>762</t>
  </si>
  <si>
    <t>Konstrukce tesařské</t>
  </si>
  <si>
    <t>5</t>
  </si>
  <si>
    <t>762511266</t>
  </si>
  <si>
    <t>Podlahové kce podkladové z desek OSB tl 22 mm nebroušených na pero a drážku šroubovaných</t>
  </si>
  <si>
    <t>16</t>
  </si>
  <si>
    <t>341722311</t>
  </si>
  <si>
    <t xml:space="preserve">1,725*(0,35+0,16)*2       "01"</t>
  </si>
  <si>
    <t xml:space="preserve">1,08*(0,16+0,5)*2            "04"</t>
  </si>
  <si>
    <t xml:space="preserve">(1,5+0,8)*0,1*4                 "07"</t>
  </si>
  <si>
    <t xml:space="preserve">1,0*0,1*4                            "08"</t>
  </si>
  <si>
    <t xml:space="preserve">1,3*(0,16+0,6)*2              "09"</t>
  </si>
  <si>
    <t>Mezisoučet</t>
  </si>
  <si>
    <t>6</t>
  </si>
  <si>
    <t>762595001</t>
  </si>
  <si>
    <t>Spojovací prostředky pro položení dřevěných podlah a zakrytí kanálů</t>
  </si>
  <si>
    <t>1253764901</t>
  </si>
  <si>
    <t>7</t>
  </si>
  <si>
    <t>998762102</t>
  </si>
  <si>
    <t>Přesun hmot tonážní pro kce tesařské v objektech v do 12 m</t>
  </si>
  <si>
    <t>-1427918313</t>
  </si>
  <si>
    <t>998762181</t>
  </si>
  <si>
    <t>Příplatek k přesunu hmot tonážní 762 prováděný bez použití mechanizace</t>
  </si>
  <si>
    <t>640681981</t>
  </si>
  <si>
    <t>763</t>
  </si>
  <si>
    <t>Konstrukce suché výstavby</t>
  </si>
  <si>
    <t>763131714</t>
  </si>
  <si>
    <t>SDK podhled základní penetrační nátěr</t>
  </si>
  <si>
    <t>1753554135</t>
  </si>
  <si>
    <t xml:space="preserve">8,3*(0,3+0,3)                      "06"</t>
  </si>
  <si>
    <t>10</t>
  </si>
  <si>
    <t>763164531</t>
  </si>
  <si>
    <t>SDK obklad kovových kcí tvaru L š do 0,8 m desky 1xA 12,5</t>
  </si>
  <si>
    <t>m</t>
  </si>
  <si>
    <t>1949088785</t>
  </si>
  <si>
    <t xml:space="preserve">8,3                                               "06"</t>
  </si>
  <si>
    <t>11</t>
  </si>
  <si>
    <t>998763302</t>
  </si>
  <si>
    <t>Přesun hmot tonážní pro sádrokartonové konstrukce v objektech v do 12 m</t>
  </si>
  <si>
    <t>-1851068236</t>
  </si>
  <si>
    <t>12</t>
  </si>
  <si>
    <t>998763381</t>
  </si>
  <si>
    <t>Příplatek k přesunu hmot tonážní 763 SDK prováděný bez použití mechanizace</t>
  </si>
  <si>
    <t>-268618365</t>
  </si>
  <si>
    <t>766</t>
  </si>
  <si>
    <t>Konstrukce truhlářské</t>
  </si>
  <si>
    <t>13</t>
  </si>
  <si>
    <t>7668128401</t>
  </si>
  <si>
    <t>Demontáž lavic dřevěných nebo kovových délky do 2,1 m</t>
  </si>
  <si>
    <t>-1446180473</t>
  </si>
  <si>
    <t xml:space="preserve">14                         "stávající lavice a katedra"</t>
  </si>
  <si>
    <t>767</t>
  </si>
  <si>
    <t>Konstrukce zámečnické</t>
  </si>
  <si>
    <t>14</t>
  </si>
  <si>
    <t>767810112</t>
  </si>
  <si>
    <t>Montáž mřížek větracích čtyřhranných průřezu do 0,04 m2</t>
  </si>
  <si>
    <t>1274199876</t>
  </si>
  <si>
    <t xml:space="preserve">2*1                                     "01"</t>
  </si>
  <si>
    <t xml:space="preserve">2*3                                     "02"</t>
  </si>
  <si>
    <t>5534142601</t>
  </si>
  <si>
    <t>mřížka větrací AL eloxovaná 400/80 mm</t>
  </si>
  <si>
    <t>32</t>
  </si>
  <si>
    <t>-1747566726</t>
  </si>
  <si>
    <t>998767102</t>
  </si>
  <si>
    <t>Přesun hmot tonážní pro zámečnické konstrukce v objektech v do 12 m</t>
  </si>
  <si>
    <t>1981150690</t>
  </si>
  <si>
    <t>17</t>
  </si>
  <si>
    <t>998767181</t>
  </si>
  <si>
    <t>Příplatek k přesunu hmot tonážní 767 prováděný bez použití mechanizace</t>
  </si>
  <si>
    <t>1003514498</t>
  </si>
  <si>
    <t>776</t>
  </si>
  <si>
    <t>Podlahy povlakové</t>
  </si>
  <si>
    <t>18</t>
  </si>
  <si>
    <t>776201912</t>
  </si>
  <si>
    <t>Oprava podlah výměnou podlahového povlaku plochy do 1 m2</t>
  </si>
  <si>
    <t>-643482611</t>
  </si>
  <si>
    <t xml:space="preserve">1                                             "01"</t>
  </si>
  <si>
    <t xml:space="preserve">1                                             "04"</t>
  </si>
  <si>
    <t xml:space="preserve">1                                             "07"</t>
  </si>
  <si>
    <t xml:space="preserve">1                                            "08"</t>
  </si>
  <si>
    <t xml:space="preserve">1                                            "09"</t>
  </si>
  <si>
    <t>19</t>
  </si>
  <si>
    <t>284110000</t>
  </si>
  <si>
    <t xml:space="preserve">PVC heterogenní zátěžové </t>
  </si>
  <si>
    <t>1904695919</t>
  </si>
  <si>
    <t>20</t>
  </si>
  <si>
    <t>776431211</t>
  </si>
  <si>
    <t>Montáž schodišťových hran šroubovaných</t>
  </si>
  <si>
    <t>-689754754</t>
  </si>
  <si>
    <t xml:space="preserve">1,74                                       "01"</t>
  </si>
  <si>
    <t xml:space="preserve">1,08*2                                  "04"</t>
  </si>
  <si>
    <t xml:space="preserve">(1,5+0,8)*2                         "07"</t>
  </si>
  <si>
    <t xml:space="preserve">1,0*2                                    "08"</t>
  </si>
  <si>
    <t xml:space="preserve">1,3*2                                    "09"</t>
  </si>
  <si>
    <t>5905414001</t>
  </si>
  <si>
    <t>lemovací lišty podlahy</t>
  </si>
  <si>
    <t>-683173514</t>
  </si>
  <si>
    <t>fig3*1,145</t>
  </si>
  <si>
    <t>22</t>
  </si>
  <si>
    <t>998776102</t>
  </si>
  <si>
    <t>Přesun hmot tonážní pro podlahy povlakové v objektech v do 12 m</t>
  </si>
  <si>
    <t>1597327610</t>
  </si>
  <si>
    <t>23</t>
  </si>
  <si>
    <t>998776181</t>
  </si>
  <si>
    <t>Příplatek k přesunu hmot tonážní 776 prováděný bez použití mechanizace</t>
  </si>
  <si>
    <t>-1558823742</t>
  </si>
  <si>
    <t>781</t>
  </si>
  <si>
    <t>Dokončovací práce - obklady</t>
  </si>
  <si>
    <t>24</t>
  </si>
  <si>
    <t>781474115</t>
  </si>
  <si>
    <t>Montáž obkladů vnitřních keramických hladkých do 25 ks/m2 lepených flexibilním lepidlem</t>
  </si>
  <si>
    <t>459713273</t>
  </si>
  <si>
    <t xml:space="preserve">1,5*1,5                                     "03"</t>
  </si>
  <si>
    <t>25</t>
  </si>
  <si>
    <t>597960002</t>
  </si>
  <si>
    <t>Keramické obklady - cena 300 Kč/m2</t>
  </si>
  <si>
    <t>1870288313</t>
  </si>
  <si>
    <t>26</t>
  </si>
  <si>
    <t>781495111</t>
  </si>
  <si>
    <t>Penetrace podkladu vnitřních obkladů</t>
  </si>
  <si>
    <t>-416458979</t>
  </si>
  <si>
    <t>27</t>
  </si>
  <si>
    <t>998781102</t>
  </si>
  <si>
    <t>Přesun hmot tonážní pro obklady keramické v objektech v do 12 m</t>
  </si>
  <si>
    <t>44790653</t>
  </si>
  <si>
    <t>28</t>
  </si>
  <si>
    <t>998781181</t>
  </si>
  <si>
    <t>Příplatek k přesunu hmot tonážní 781 prováděný bez použití mechanizace</t>
  </si>
  <si>
    <t>-931152181</t>
  </si>
  <si>
    <t>784</t>
  </si>
  <si>
    <t>Dokončovací práce - malby a tapety</t>
  </si>
  <si>
    <t>29</t>
  </si>
  <si>
    <t>784111011</t>
  </si>
  <si>
    <t>Obroušení podkladu omítnutého v místnostech výšky do 3,80 m</t>
  </si>
  <si>
    <t>1539534424</t>
  </si>
  <si>
    <t xml:space="preserve">6,975*10,825                          "strop"</t>
  </si>
  <si>
    <t xml:space="preserve">(6,975+10,825)*2*(3,82+2,92)/2     "stěny"</t>
  </si>
  <si>
    <t xml:space="preserve">Mezisoučet                              "10"</t>
  </si>
  <si>
    <t>30</t>
  </si>
  <si>
    <t>784181101</t>
  </si>
  <si>
    <t>Základní akrylátová jednonásobná penetrace podkladu v místnostech výšky do 3,80m</t>
  </si>
  <si>
    <t>2102831370</t>
  </si>
  <si>
    <t>31</t>
  </si>
  <si>
    <t>784221101</t>
  </si>
  <si>
    <t xml:space="preserve">Dvojnásobné bílé malby  ze směsí za sucha dobře otěruvzdorných v místnostech do 3,80 m</t>
  </si>
  <si>
    <t>-1490578</t>
  </si>
  <si>
    <t>HZS</t>
  </si>
  <si>
    <t>Hodinové zúčtovací sazby</t>
  </si>
  <si>
    <t>HZS2491</t>
  </si>
  <si>
    <t>Hodinová zúčtovací sazba dělník zednických výpomocí</t>
  </si>
  <si>
    <t>hod</t>
  </si>
  <si>
    <t>512</t>
  </si>
  <si>
    <t>-1835731274</t>
  </si>
  <si>
    <t xml:space="preserve">2*10*8                          "dva lidé, 10 dní, 8 hodin"</t>
  </si>
  <si>
    <t>2 - Profese - ZTI, Plyn, EL silno, EL slabo, VZT</t>
  </si>
  <si>
    <t xml:space="preserve">    72 - Zdravotechnika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</si>
  <si>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</si>
  <si>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</si>
  <si>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</si>
  <si>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24-M - Montáže vzduchotechnických zařízení</t>
  </si>
  <si>
    <t>72</t>
  </si>
  <si>
    <t>Zdravotechnika</t>
  </si>
  <si>
    <t>999960001</t>
  </si>
  <si>
    <t>ZTI</t>
  </si>
  <si>
    <t>kpl</t>
  </si>
  <si>
    <t>-1998982269</t>
  </si>
  <si>
    <t>9999600011</t>
  </si>
  <si>
    <t>ZTI - plyn</t>
  </si>
  <si>
    <t>2010596663</t>
  </si>
  <si>
    <t>Práce a dodávky M</t>
  </si>
  <si>
    <t>21-M</t>
  </si>
  <si>
    <t>Elektromontáže</t>
  </si>
  <si>
    <t>999960003</t>
  </si>
  <si>
    <t>EL - silnoproud</t>
  </si>
  <si>
    <t>256</t>
  </si>
  <si>
    <t>64</t>
  </si>
  <si>
    <t>892451574</t>
  </si>
  <si>
    <t>22-M</t>
  </si>
  <si>
    <t>Montáže technologických zařízení pro dopravní stavby</t>
  </si>
  <si>
    <t>999960004</t>
  </si>
  <si>
    <t>EL - slaboproud</t>
  </si>
  <si>
    <t>-811899139</t>
  </si>
  <si>
    <t>24-M</t>
  </si>
  <si>
    <t>Montáže vzduchotechnických zařízení</t>
  </si>
  <si>
    <t>999960007</t>
  </si>
  <si>
    <t>VZT</t>
  </si>
  <si>
    <t>1261438047</t>
  </si>
  <si>
    <t>3 -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</si>
  <si>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</si>
  <si>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</si>
  <si>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</si>
  <si>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</si>
  <si>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</si>
  <si>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</si>
  <si>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</si>
  <si>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</si>
  <si>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</si>
  <si>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</si>
  <si>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</si>
  <si>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</si>
  <si>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</si>
  <si>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</si>
  <si>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</si>
  <si>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Kč</t>
  </si>
  <si>
    <t>1024</t>
  </si>
  <si>
    <t>-1844433134</t>
  </si>
  <si>
    <t xml:space="preserve">1      "podrobný popis prací je v příloze 01 všeobecných podmínek ceníku VRN a na www.cs-urs.cz"</t>
  </si>
  <si>
    <t>VRN2</t>
  </si>
  <si>
    <t>Příprava staveniště</t>
  </si>
  <si>
    <t>020001000</t>
  </si>
  <si>
    <t>1703382966</t>
  </si>
  <si>
    <t xml:space="preserve">1      "podrobný popis prací je v příloze 02 všeobecných podmínek ceníku VRN a na www.cs-urs.cz"</t>
  </si>
  <si>
    <t>VRN3</t>
  </si>
  <si>
    <t>Zařízení staveniště</t>
  </si>
  <si>
    <t>030001000</t>
  </si>
  <si>
    <t>1881259318</t>
  </si>
  <si>
    <t xml:space="preserve">1      "podrobný popis prací je v příloze 03 všeobecných podmínek ceníku VRN a na www.cs-urs.cz"</t>
  </si>
  <si>
    <t>VRN4</t>
  </si>
  <si>
    <t>Inženýrská činnost</t>
  </si>
  <si>
    <t>040001000</t>
  </si>
  <si>
    <t>992438835</t>
  </si>
  <si>
    <t xml:space="preserve">1      "podrobný popis prací je v příloze 04 všeobecných podmínek ceníku VRN a na www.cs-urs.cz"</t>
  </si>
  <si>
    <t>VRN5</t>
  </si>
  <si>
    <t>Finanční náklady</t>
  </si>
  <si>
    <t>050001000</t>
  </si>
  <si>
    <t>-974890762</t>
  </si>
  <si>
    <t xml:space="preserve">1      "podrobný popis prací je v příloze 05 všeobecných podmínek ceníku VRN a na www.cs-urs.cz"</t>
  </si>
  <si>
    <t>VRN6</t>
  </si>
  <si>
    <t>Územní vlivy</t>
  </si>
  <si>
    <t>060001000</t>
  </si>
  <si>
    <t>-1894206180</t>
  </si>
  <si>
    <t xml:space="preserve">1      "podrobný popis prací je v příloze 06 všeobecných podmínek ceníku VRN a na www.cs-urs.cz"</t>
  </si>
  <si>
    <t>VRN7</t>
  </si>
  <si>
    <t>Provozní vlivy</t>
  </si>
  <si>
    <t>070001000</t>
  </si>
  <si>
    <t>-1632533245</t>
  </si>
  <si>
    <t xml:space="preserve">1      "podrobný popis prací je v příloze 07 všeobecných podmínek ceníku VRN a na www.cs-urs.cz"</t>
  </si>
  <si>
    <t>VRN8</t>
  </si>
  <si>
    <t>Přesun stavebních kapacit</t>
  </si>
  <si>
    <t>080001000</t>
  </si>
  <si>
    <t>Další náklady na pracovníky</t>
  </si>
  <si>
    <t>-587770596</t>
  </si>
  <si>
    <t xml:space="preserve">1      "podrobný popis prací je v příloze 08 všeobecných podmínek ceníku VRN a na www.cs-urs.cz"</t>
  </si>
  <si>
    <t>VRN9</t>
  </si>
  <si>
    <t>Ostatní náklady</t>
  </si>
  <si>
    <t>090001000</t>
  </si>
  <si>
    <t>1849372255</t>
  </si>
  <si>
    <t xml:space="preserve">1      "podrobný popis prací je v příloze 09 všeobecných podmínek ceníku VRN a na www.cs-urs.cz"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</si>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</sst>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8">
    <fill>
      <patternFill patternType="none"/>
    </fill>
    <fill>
      <patternFill patternType="gray125"/>
    </fill>
    <fill>
      <patternFill patternType="none">
        <fgColor indexed="64"/>
        <bgColor indexed="65"/>
      </patternFill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3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4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4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20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19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left"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0" fillId="7" borderId="10" xfId="0" applyFont="1" applyFill="1" applyBorder="1" applyAlignment="1">
      <alignment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0" fontId="2" fillId="7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31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8" fillId="0" borderId="0" xfId="0" applyFont="1" applyBorder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1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36" fillId="0" borderId="28" xfId="0" applyFont="1" applyBorder="1" applyAlignment="1" applyProtection="1">
      <alignment horizontal="center" vertical="center"/>
      <protection locked="0"/>
    </xf>
    <xf numFmtId="49" fontId="36" fillId="0" borderId="28" xfId="0" applyNumberFormat="1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center" vertical="center" wrapText="1"/>
      <protection locked="0"/>
    </xf>
    <xf numFmtId="167" fontId="36" fillId="0" borderId="28" xfId="0" applyNumberFormat="1" applyFont="1" applyBorder="1" applyAlignment="1" applyProtection="1">
      <alignment vertical="center"/>
      <protection locked="0"/>
    </xf>
    <xf numFmtId="4" fontId="36" fillId="5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  <protection locked="0"/>
    </xf>
    <xf numFmtId="0" fontId="36" fillId="0" borderId="5" xfId="0" applyFont="1" applyBorder="1" applyAlignment="1">
      <alignment vertical="center"/>
    </xf>
    <xf numFmtId="0" fontId="36" fillId="5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36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2" borderId="1" xfId="0" applyFont="1" applyFill="1" applyBorder="1" applyAlignment="1">
      <alignment horizontal="left" vertical="center"/>
      <protection locked="0"/>
    </xf>
    <xf numFmtId="0" fontId="40" fillId="2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ht="36.96" customHeight="1">
      <c r="AR2" s="22" t="s">
        <v>8</v>
      </c>
      <c r="BS2" s="23" t="s">
        <v>9</v>
      </c>
      <c r="BT2" s="23" t="s">
        <v>10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11</v>
      </c>
      <c r="BT3" s="23" t="s">
        <v>12</v>
      </c>
    </row>
    <row r="4" ht="36.96" customHeight="1">
      <c r="B4" s="27"/>
      <c r="C4" s="28"/>
      <c r="D4" s="29" t="s">
        <v>13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14</v>
      </c>
      <c r="BE4" s="32" t="s">
        <v>15</v>
      </c>
      <c r="BS4" s="23" t="s">
        <v>16</v>
      </c>
    </row>
    <row r="5" ht="14.4" customHeight="1">
      <c r="B5" s="27"/>
      <c r="C5" s="28"/>
      <c r="D5" s="33" t="s">
        <v>17</v>
      </c>
      <c r="E5" s="28"/>
      <c r="F5" s="28"/>
      <c r="G5" s="28"/>
      <c r="H5" s="28"/>
      <c r="I5" s="28"/>
      <c r="J5" s="28"/>
      <c r="K5" s="34" t="s">
        <v>18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19</v>
      </c>
      <c r="BS5" s="23" t="s">
        <v>9</v>
      </c>
    </row>
    <row r="6" ht="36.96" customHeight="1">
      <c r="B6" s="27"/>
      <c r="C6" s="28"/>
      <c r="D6" s="36" t="s">
        <v>20</v>
      </c>
      <c r="E6" s="28"/>
      <c r="F6" s="28"/>
      <c r="G6" s="28"/>
      <c r="H6" s="28"/>
      <c r="I6" s="28"/>
      <c r="J6" s="28"/>
      <c r="K6" s="37" t="s">
        <v>21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9</v>
      </c>
    </row>
    <row r="7" ht="14.4" customHeight="1">
      <c r="B7" s="27"/>
      <c r="C7" s="28"/>
      <c r="D7" s="39" t="s">
        <v>22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23</v>
      </c>
      <c r="AL7" s="28"/>
      <c r="AM7" s="28"/>
      <c r="AN7" s="34" t="s">
        <v>5</v>
      </c>
      <c r="AO7" s="28"/>
      <c r="AP7" s="28"/>
      <c r="AQ7" s="30"/>
      <c r="BE7" s="38"/>
      <c r="BS7" s="23" t="s">
        <v>11</v>
      </c>
    </row>
    <row r="8" ht="14.4" customHeight="1">
      <c r="B8" s="27"/>
      <c r="C8" s="28"/>
      <c r="D8" s="39" t="s">
        <v>24</v>
      </c>
      <c r="E8" s="28"/>
      <c r="F8" s="28"/>
      <c r="G8" s="28"/>
      <c r="H8" s="28"/>
      <c r="I8" s="28"/>
      <c r="J8" s="28"/>
      <c r="K8" s="34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26</v>
      </c>
      <c r="AL8" s="28"/>
      <c r="AM8" s="28"/>
      <c r="AN8" s="40" t="s">
        <v>27</v>
      </c>
      <c r="AO8" s="28"/>
      <c r="AP8" s="28"/>
      <c r="AQ8" s="30"/>
      <c r="BE8" s="38"/>
      <c r="BS8" s="23" t="s">
        <v>11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11</v>
      </c>
    </row>
    <row r="10" ht="14.4" customHeight="1">
      <c r="B10" s="27"/>
      <c r="C10" s="28"/>
      <c r="D10" s="39" t="s">
        <v>28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29</v>
      </c>
      <c r="AL10" s="28"/>
      <c r="AM10" s="28"/>
      <c r="AN10" s="34" t="s">
        <v>5</v>
      </c>
      <c r="AO10" s="28"/>
      <c r="AP10" s="28"/>
      <c r="AQ10" s="30"/>
      <c r="BE10" s="38"/>
      <c r="BS10" s="23" t="s">
        <v>9</v>
      </c>
    </row>
    <row r="11" ht="18.48" customHeight="1">
      <c r="B11" s="27"/>
      <c r="C11" s="28"/>
      <c r="D11" s="28"/>
      <c r="E11" s="34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31</v>
      </c>
      <c r="AL11" s="28"/>
      <c r="AM11" s="28"/>
      <c r="AN11" s="34" t="s">
        <v>5</v>
      </c>
      <c r="AO11" s="28"/>
      <c r="AP11" s="28"/>
      <c r="AQ11" s="30"/>
      <c r="BE11" s="38"/>
      <c r="BS11" s="23" t="s">
        <v>9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11</v>
      </c>
    </row>
    <row r="13" ht="14.4" customHeight="1">
      <c r="B13" s="27"/>
      <c r="C13" s="28"/>
      <c r="D13" s="39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29</v>
      </c>
      <c r="AL13" s="28"/>
      <c r="AM13" s="28"/>
      <c r="AN13" s="41" t="s">
        <v>33</v>
      </c>
      <c r="AO13" s="28"/>
      <c r="AP13" s="28"/>
      <c r="AQ13" s="30"/>
      <c r="BE13" s="38"/>
      <c r="BS13" s="23" t="s">
        <v>11</v>
      </c>
    </row>
    <row r="14">
      <c r="B14" s="27"/>
      <c r="C14" s="28"/>
      <c r="D14" s="28"/>
      <c r="E14" s="41" t="s">
        <v>33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31</v>
      </c>
      <c r="AL14" s="28"/>
      <c r="AM14" s="28"/>
      <c r="AN14" s="41" t="s">
        <v>33</v>
      </c>
      <c r="AO14" s="28"/>
      <c r="AP14" s="28"/>
      <c r="AQ14" s="30"/>
      <c r="BE14" s="38"/>
      <c r="BS14" s="23" t="s">
        <v>11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29</v>
      </c>
      <c r="AL16" s="28"/>
      <c r="AM16" s="28"/>
      <c r="AN16" s="34" t="s">
        <v>5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31</v>
      </c>
      <c r="AL17" s="28"/>
      <c r="AM17" s="28"/>
      <c r="AN17" s="34" t="s">
        <v>5</v>
      </c>
      <c r="AO17" s="28"/>
      <c r="AP17" s="28"/>
      <c r="AQ17" s="30"/>
      <c r="BE17" s="38"/>
      <c r="BS17" s="23" t="s">
        <v>36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11</v>
      </c>
    </row>
    <row r="19" ht="14.4" customHeight="1">
      <c r="B19" s="27"/>
      <c r="C19" s="28"/>
      <c r="D19" s="39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11</v>
      </c>
    </row>
    <row r="20" ht="16.5" customHeight="1">
      <c r="B20" s="27"/>
      <c r="C20" s="28"/>
      <c r="D20" s="28"/>
      <c r="E20" s="43" t="s">
        <v>5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36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38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ROUND(AG51,0)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39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40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41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42</v>
      </c>
      <c r="E26" s="53"/>
      <c r="F26" s="54" t="s">
        <v>43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ROUND(AZ51,0)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ROUND(AV51,0)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44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ROUND(BA51,0)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ROUND(AW51,0)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45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ROUND(BB51,0)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46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ROUND(BC51,0)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47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ROUND(BD51,0)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48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49</v>
      </c>
      <c r="U32" s="60"/>
      <c r="V32" s="60"/>
      <c r="W32" s="60"/>
      <c r="X32" s="62" t="s">
        <v>50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45"/>
    </row>
    <row r="39" s="1" customFormat="1" ht="36.96" customHeight="1">
      <c r="B39" s="45"/>
      <c r="C39" s="71" t="s">
        <v>51</v>
      </c>
      <c r="AR39" s="45"/>
    </row>
    <row r="40" s="1" customFormat="1" ht="6.96" customHeight="1">
      <c r="B40" s="45"/>
      <c r="AR40" s="45"/>
    </row>
    <row r="41" s="3" customFormat="1" ht="14.4" customHeight="1">
      <c r="B41" s="72"/>
      <c r="C41" s="73" t="s">
        <v>17</v>
      </c>
      <c r="L41" s="3" t="str">
        <f>K5</f>
        <v>Tektum96</v>
      </c>
      <c r="AR41" s="72"/>
    </row>
    <row r="42" s="4" customFormat="1" ht="36.96" customHeight="1">
      <c r="B42" s="74"/>
      <c r="C42" s="75" t="s">
        <v>20</v>
      </c>
      <c r="L42" s="76" t="str">
        <f>K6</f>
        <v>ZŠ B. Němcové v Jaroměři - učebny fyziky a chemie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4"/>
    </row>
    <row r="43" s="1" customFormat="1" ht="6.96" customHeight="1">
      <c r="B43" s="45"/>
      <c r="AR43" s="45"/>
    </row>
    <row r="44" s="1" customFormat="1">
      <c r="B44" s="45"/>
      <c r="C44" s="73" t="s">
        <v>24</v>
      </c>
      <c r="L44" s="77" t="str">
        <f>IF(K8="","",K8)</f>
        <v>Jaroměř</v>
      </c>
      <c r="AI44" s="73" t="s">
        <v>26</v>
      </c>
      <c r="AM44" s="78" t="str">
        <f>IF(AN8= "","",AN8)</f>
        <v>19. 2. 2018</v>
      </c>
      <c r="AN44" s="78"/>
      <c r="AR44" s="45"/>
    </row>
    <row r="45" s="1" customFormat="1" ht="6.96" customHeight="1">
      <c r="B45" s="45"/>
      <c r="AR45" s="45"/>
    </row>
    <row r="46" s="1" customFormat="1">
      <c r="B46" s="45"/>
      <c r="C46" s="73" t="s">
        <v>28</v>
      </c>
      <c r="L46" s="3" t="str">
        <f>IF(E11= "","",E11)</f>
        <v>ZŠ B. Němcové v Jaroměři, Husovo nám. 352</v>
      </c>
      <c r="AI46" s="73" t="s">
        <v>34</v>
      </c>
      <c r="AM46" s="3" t="str">
        <f>IF(E17="","",E17)</f>
        <v>Tektum spol. s r.o., Horská 72, Trutnov</v>
      </c>
      <c r="AN46" s="3"/>
      <c r="AO46" s="3"/>
      <c r="AP46" s="3"/>
      <c r="AR46" s="45"/>
      <c r="AS46" s="79" t="s">
        <v>52</v>
      </c>
      <c r="AT46" s="80"/>
      <c r="AU46" s="81"/>
      <c r="AV46" s="81"/>
      <c r="AW46" s="81"/>
      <c r="AX46" s="81"/>
      <c r="AY46" s="81"/>
      <c r="AZ46" s="81"/>
      <c r="BA46" s="81"/>
      <c r="BB46" s="81"/>
      <c r="BC46" s="81"/>
      <c r="BD46" s="82"/>
    </row>
    <row r="47" s="1" customFormat="1">
      <c r="B47" s="45"/>
      <c r="C47" s="73" t="s">
        <v>32</v>
      </c>
      <c r="L47" s="3" t="str">
        <f>IF(E14= "Vyplň údaj","",E14)</f>
        <v/>
      </c>
      <c r="AR47" s="45"/>
      <c r="AS47" s="83"/>
      <c r="AT47" s="54"/>
      <c r="AU47" s="46"/>
      <c r="AV47" s="46"/>
      <c r="AW47" s="46"/>
      <c r="AX47" s="46"/>
      <c r="AY47" s="46"/>
      <c r="AZ47" s="46"/>
      <c r="BA47" s="46"/>
      <c r="BB47" s="46"/>
      <c r="BC47" s="46"/>
      <c r="BD47" s="84"/>
    </row>
    <row r="48" s="1" customFormat="1" ht="10.8" customHeight="1">
      <c r="B48" s="45"/>
      <c r="AR48" s="45"/>
      <c r="AS48" s="8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84"/>
    </row>
    <row r="49" s="1" customFormat="1" ht="29.28" customHeight="1">
      <c r="B49" s="45"/>
      <c r="C49" s="85" t="s">
        <v>53</v>
      </c>
      <c r="D49" s="86"/>
      <c r="E49" s="86"/>
      <c r="F49" s="86"/>
      <c r="G49" s="86"/>
      <c r="H49" s="87"/>
      <c r="I49" s="88" t="s">
        <v>54</v>
      </c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9" t="s">
        <v>55</v>
      </c>
      <c r="AH49" s="86"/>
      <c r="AI49" s="86"/>
      <c r="AJ49" s="86"/>
      <c r="AK49" s="86"/>
      <c r="AL49" s="86"/>
      <c r="AM49" s="86"/>
      <c r="AN49" s="88" t="s">
        <v>56</v>
      </c>
      <c r="AO49" s="86"/>
      <c r="AP49" s="86"/>
      <c r="AQ49" s="90" t="s">
        <v>57</v>
      </c>
      <c r="AR49" s="45"/>
      <c r="AS49" s="91" t="s">
        <v>58</v>
      </c>
      <c r="AT49" s="92" t="s">
        <v>59</v>
      </c>
      <c r="AU49" s="92" t="s">
        <v>60</v>
      </c>
      <c r="AV49" s="92" t="s">
        <v>61</v>
      </c>
      <c r="AW49" s="92" t="s">
        <v>62</v>
      </c>
      <c r="AX49" s="92" t="s">
        <v>63</v>
      </c>
      <c r="AY49" s="92" t="s">
        <v>64</v>
      </c>
      <c r="AZ49" s="92" t="s">
        <v>65</v>
      </c>
      <c r="BA49" s="92" t="s">
        <v>66</v>
      </c>
      <c r="BB49" s="92" t="s">
        <v>67</v>
      </c>
      <c r="BC49" s="92" t="s">
        <v>68</v>
      </c>
      <c r="BD49" s="93" t="s">
        <v>69</v>
      </c>
    </row>
    <row r="50" s="1" customFormat="1" ht="10.8" customHeight="1">
      <c r="B50" s="45"/>
      <c r="AR50" s="45"/>
      <c r="AS50" s="94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2"/>
    </row>
    <row r="51" s="4" customFormat="1" ht="32.4" customHeight="1">
      <c r="B51" s="74"/>
      <c r="C51" s="95" t="s">
        <v>70</v>
      </c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6"/>
      <c r="AG51" s="97">
        <f>ROUND(SUM(AG52:AG54),0)</f>
        <v>0</v>
      </c>
      <c r="AH51" s="97"/>
      <c r="AI51" s="97"/>
      <c r="AJ51" s="97"/>
      <c r="AK51" s="97"/>
      <c r="AL51" s="97"/>
      <c r="AM51" s="97"/>
      <c r="AN51" s="98">
        <f>SUM(AG51,AT51)</f>
        <v>0</v>
      </c>
      <c r="AO51" s="98"/>
      <c r="AP51" s="98"/>
      <c r="AQ51" s="99" t="s">
        <v>5</v>
      </c>
      <c r="AR51" s="74"/>
      <c r="AS51" s="100">
        <f>ROUND(SUM(AS52:AS54),0)</f>
        <v>0</v>
      </c>
      <c r="AT51" s="101">
        <f>ROUND(SUM(AV51:AW51),0)</f>
        <v>0</v>
      </c>
      <c r="AU51" s="102">
        <f>ROUND(SUM(AU52:AU54),5)</f>
        <v>0</v>
      </c>
      <c r="AV51" s="101">
        <f>ROUND(AZ51*L26,0)</f>
        <v>0</v>
      </c>
      <c r="AW51" s="101">
        <f>ROUND(BA51*L27,0)</f>
        <v>0</v>
      </c>
      <c r="AX51" s="101">
        <f>ROUND(BB51*L26,0)</f>
        <v>0</v>
      </c>
      <c r="AY51" s="101">
        <f>ROUND(BC51*L27,0)</f>
        <v>0</v>
      </c>
      <c r="AZ51" s="101">
        <f>ROUND(SUM(AZ52:AZ54),0)</f>
        <v>0</v>
      </c>
      <c r="BA51" s="101">
        <f>ROUND(SUM(BA52:BA54),0)</f>
        <v>0</v>
      </c>
      <c r="BB51" s="101">
        <f>ROUND(SUM(BB52:BB54),0)</f>
        <v>0</v>
      </c>
      <c r="BC51" s="101">
        <f>ROUND(SUM(BC52:BC54),0)</f>
        <v>0</v>
      </c>
      <c r="BD51" s="103">
        <f>ROUND(SUM(BD52:BD54),0)</f>
        <v>0</v>
      </c>
      <c r="BS51" s="75" t="s">
        <v>71</v>
      </c>
      <c r="BT51" s="75" t="s">
        <v>72</v>
      </c>
      <c r="BU51" s="104" t="s">
        <v>73</v>
      </c>
      <c r="BV51" s="75" t="s">
        <v>74</v>
      </c>
      <c r="BW51" s="75" t="s">
        <v>7</v>
      </c>
      <c r="BX51" s="75" t="s">
        <v>75</v>
      </c>
      <c r="CL51" s="75" t="s">
        <v>5</v>
      </c>
    </row>
    <row r="52" s="5" customFormat="1" ht="31.5" customHeight="1">
      <c r="A52" s="105" t="s">
        <v>76</v>
      </c>
      <c r="B52" s="106"/>
      <c r="C52" s="107"/>
      <c r="D52" s="108" t="s">
        <v>11</v>
      </c>
      <c r="E52" s="108"/>
      <c r="F52" s="108"/>
      <c r="G52" s="108"/>
      <c r="H52" s="108"/>
      <c r="I52" s="109"/>
      <c r="J52" s="108" t="s">
        <v>77</v>
      </c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  <c r="AC52" s="108"/>
      <c r="AD52" s="108"/>
      <c r="AE52" s="108"/>
      <c r="AF52" s="108"/>
      <c r="AG52" s="110">
        <f>'1 - Stavební práce v učeb...'!J27</f>
        <v>0</v>
      </c>
      <c r="AH52" s="109"/>
      <c r="AI52" s="109"/>
      <c r="AJ52" s="109"/>
      <c r="AK52" s="109"/>
      <c r="AL52" s="109"/>
      <c r="AM52" s="109"/>
      <c r="AN52" s="110">
        <f>SUM(AG52,AT52)</f>
        <v>0</v>
      </c>
      <c r="AO52" s="109"/>
      <c r="AP52" s="109"/>
      <c r="AQ52" s="111" t="s">
        <v>78</v>
      </c>
      <c r="AR52" s="106"/>
      <c r="AS52" s="112">
        <v>0</v>
      </c>
      <c r="AT52" s="113">
        <f>ROUND(SUM(AV52:AW52),0)</f>
        <v>0</v>
      </c>
      <c r="AU52" s="114">
        <f>'1 - Stavební práce v učeb...'!P88</f>
        <v>0</v>
      </c>
      <c r="AV52" s="113">
        <f>'1 - Stavební práce v učeb...'!J30</f>
        <v>0</v>
      </c>
      <c r="AW52" s="113">
        <f>'1 - Stavební práce v učeb...'!J31</f>
        <v>0</v>
      </c>
      <c r="AX52" s="113">
        <f>'1 - Stavební práce v učeb...'!J32</f>
        <v>0</v>
      </c>
      <c r="AY52" s="113">
        <f>'1 - Stavební práce v učeb...'!J33</f>
        <v>0</v>
      </c>
      <c r="AZ52" s="113">
        <f>'1 - Stavební práce v učeb...'!F30</f>
        <v>0</v>
      </c>
      <c r="BA52" s="113">
        <f>'1 - Stavební práce v učeb...'!F31</f>
        <v>0</v>
      </c>
      <c r="BB52" s="113">
        <f>'1 - Stavební práce v učeb...'!F32</f>
        <v>0</v>
      </c>
      <c r="BC52" s="113">
        <f>'1 - Stavební práce v učeb...'!F33</f>
        <v>0</v>
      </c>
      <c r="BD52" s="115">
        <f>'1 - Stavební práce v učeb...'!F34</f>
        <v>0</v>
      </c>
      <c r="BT52" s="116" t="s">
        <v>11</v>
      </c>
      <c r="BV52" s="116" t="s">
        <v>74</v>
      </c>
      <c r="BW52" s="116" t="s">
        <v>79</v>
      </c>
      <c r="BX52" s="116" t="s">
        <v>7</v>
      </c>
      <c r="CL52" s="116" t="s">
        <v>5</v>
      </c>
      <c r="CM52" s="116" t="s">
        <v>80</v>
      </c>
    </row>
    <row r="53" s="5" customFormat="1" ht="31.5" customHeight="1">
      <c r="A53" s="105" t="s">
        <v>76</v>
      </c>
      <c r="B53" s="106"/>
      <c r="C53" s="107"/>
      <c r="D53" s="108" t="s">
        <v>80</v>
      </c>
      <c r="E53" s="108"/>
      <c r="F53" s="108"/>
      <c r="G53" s="108"/>
      <c r="H53" s="108"/>
      <c r="I53" s="109"/>
      <c r="J53" s="108" t="s">
        <v>81</v>
      </c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8"/>
      <c r="AC53" s="108"/>
      <c r="AD53" s="108"/>
      <c r="AE53" s="108"/>
      <c r="AF53" s="108"/>
      <c r="AG53" s="110">
        <f>'2 - Profese - ZTI, Plyn, ...'!J27</f>
        <v>0</v>
      </c>
      <c r="AH53" s="109"/>
      <c r="AI53" s="109"/>
      <c r="AJ53" s="109"/>
      <c r="AK53" s="109"/>
      <c r="AL53" s="109"/>
      <c r="AM53" s="109"/>
      <c r="AN53" s="110">
        <f>SUM(AG53,AT53)</f>
        <v>0</v>
      </c>
      <c r="AO53" s="109"/>
      <c r="AP53" s="109"/>
      <c r="AQ53" s="111" t="s">
        <v>78</v>
      </c>
      <c r="AR53" s="106"/>
      <c r="AS53" s="112">
        <v>0</v>
      </c>
      <c r="AT53" s="113">
        <f>ROUND(SUM(AV53:AW53),0)</f>
        <v>0</v>
      </c>
      <c r="AU53" s="114">
        <f>'2 - Profese - ZTI, Plyn, ...'!P82</f>
        <v>0</v>
      </c>
      <c r="AV53" s="113">
        <f>'2 - Profese - ZTI, Plyn, ...'!J30</f>
        <v>0</v>
      </c>
      <c r="AW53" s="113">
        <f>'2 - Profese - ZTI, Plyn, ...'!J31</f>
        <v>0</v>
      </c>
      <c r="AX53" s="113">
        <f>'2 - Profese - ZTI, Plyn, ...'!J32</f>
        <v>0</v>
      </c>
      <c r="AY53" s="113">
        <f>'2 - Profese - ZTI, Plyn, ...'!J33</f>
        <v>0</v>
      </c>
      <c r="AZ53" s="113">
        <f>'2 - Profese - ZTI, Plyn, ...'!F30</f>
        <v>0</v>
      </c>
      <c r="BA53" s="113">
        <f>'2 - Profese - ZTI, Plyn, ...'!F31</f>
        <v>0</v>
      </c>
      <c r="BB53" s="113">
        <f>'2 - Profese - ZTI, Plyn, ...'!F32</f>
        <v>0</v>
      </c>
      <c r="BC53" s="113">
        <f>'2 - Profese - ZTI, Plyn, ...'!F33</f>
        <v>0</v>
      </c>
      <c r="BD53" s="115">
        <f>'2 - Profese - ZTI, Plyn, ...'!F34</f>
        <v>0</v>
      </c>
      <c r="BT53" s="116" t="s">
        <v>11</v>
      </c>
      <c r="BV53" s="116" t="s">
        <v>74</v>
      </c>
      <c r="BW53" s="116" t="s">
        <v>82</v>
      </c>
      <c r="BX53" s="116" t="s">
        <v>7</v>
      </c>
      <c r="CL53" s="116" t="s">
        <v>5</v>
      </c>
      <c r="CM53" s="116" t="s">
        <v>80</v>
      </c>
    </row>
    <row r="54" s="5" customFormat="1" ht="16.5" customHeight="1">
      <c r="A54" s="105" t="s">
        <v>76</v>
      </c>
      <c r="B54" s="106"/>
      <c r="C54" s="107"/>
      <c r="D54" s="108" t="s">
        <v>83</v>
      </c>
      <c r="E54" s="108"/>
      <c r="F54" s="108"/>
      <c r="G54" s="108"/>
      <c r="H54" s="108"/>
      <c r="I54" s="109"/>
      <c r="J54" s="108" t="s">
        <v>84</v>
      </c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10">
        <f>'3 - Vedlejší náklady'!J27</f>
        <v>0</v>
      </c>
      <c r="AH54" s="109"/>
      <c r="AI54" s="109"/>
      <c r="AJ54" s="109"/>
      <c r="AK54" s="109"/>
      <c r="AL54" s="109"/>
      <c r="AM54" s="109"/>
      <c r="AN54" s="110">
        <f>SUM(AG54,AT54)</f>
        <v>0</v>
      </c>
      <c r="AO54" s="109"/>
      <c r="AP54" s="109"/>
      <c r="AQ54" s="111" t="s">
        <v>78</v>
      </c>
      <c r="AR54" s="106"/>
      <c r="AS54" s="117">
        <v>0</v>
      </c>
      <c r="AT54" s="118">
        <f>ROUND(SUM(AV54:AW54),0)</f>
        <v>0</v>
      </c>
      <c r="AU54" s="119">
        <f>'3 - Vedlejší náklady'!P86</f>
        <v>0</v>
      </c>
      <c r="AV54" s="118">
        <f>'3 - Vedlejší náklady'!J30</f>
        <v>0</v>
      </c>
      <c r="AW54" s="118">
        <f>'3 - Vedlejší náklady'!J31</f>
        <v>0</v>
      </c>
      <c r="AX54" s="118">
        <f>'3 - Vedlejší náklady'!J32</f>
        <v>0</v>
      </c>
      <c r="AY54" s="118">
        <f>'3 - Vedlejší náklady'!J33</f>
        <v>0</v>
      </c>
      <c r="AZ54" s="118">
        <f>'3 - Vedlejší náklady'!F30</f>
        <v>0</v>
      </c>
      <c r="BA54" s="118">
        <f>'3 - Vedlejší náklady'!F31</f>
        <v>0</v>
      </c>
      <c r="BB54" s="118">
        <f>'3 - Vedlejší náklady'!F32</f>
        <v>0</v>
      </c>
      <c r="BC54" s="118">
        <f>'3 - Vedlejší náklady'!F33</f>
        <v>0</v>
      </c>
      <c r="BD54" s="120">
        <f>'3 - Vedlejší náklady'!F34</f>
        <v>0</v>
      </c>
      <c r="BT54" s="116" t="s">
        <v>11</v>
      </c>
      <c r="BV54" s="116" t="s">
        <v>74</v>
      </c>
      <c r="BW54" s="116" t="s">
        <v>85</v>
      </c>
      <c r="BX54" s="116" t="s">
        <v>7</v>
      </c>
      <c r="CL54" s="116" t="s">
        <v>5</v>
      </c>
      <c r="CM54" s="116" t="s">
        <v>80</v>
      </c>
    </row>
    <row r="55" s="1" customFormat="1" ht="30" customHeight="1">
      <c r="B55" s="45"/>
      <c r="AR55" s="45"/>
    </row>
    <row r="56" s="1" customFormat="1" ht="6.96" customHeight="1">
      <c r="B56" s="66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45"/>
    </row>
  </sheetData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1 - Stavební práce v učeb...'!C2" display="/"/>
    <hyperlink ref="A53" location="'2 - Profese - ZTI, Plyn, ...'!C2" display="/"/>
    <hyperlink ref="A54" location="'3 - Vedlejší náklady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1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22"/>
      <c r="C1" s="122"/>
      <c r="D1" s="123" t="s">
        <v>1</v>
      </c>
      <c r="E1" s="122"/>
      <c r="F1" s="124" t="s">
        <v>86</v>
      </c>
      <c r="G1" s="124" t="s">
        <v>87</v>
      </c>
      <c r="H1" s="124"/>
      <c r="I1" s="125"/>
      <c r="J1" s="124" t="s">
        <v>88</v>
      </c>
      <c r="K1" s="123" t="s">
        <v>89</v>
      </c>
      <c r="L1" s="124" t="s">
        <v>90</v>
      </c>
      <c r="M1" s="124"/>
      <c r="N1" s="124"/>
      <c r="O1" s="124"/>
      <c r="P1" s="124"/>
      <c r="Q1" s="124"/>
      <c r="R1" s="124"/>
      <c r="S1" s="124"/>
      <c r="T1" s="124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 s="22" t="s">
        <v>8</v>
      </c>
      <c r="AT2" s="23" t="s">
        <v>79</v>
      </c>
      <c r="AZ2" s="126" t="s">
        <v>91</v>
      </c>
      <c r="BA2" s="126" t="s">
        <v>92</v>
      </c>
      <c r="BB2" s="126" t="s">
        <v>5</v>
      </c>
      <c r="BC2" s="126" t="s">
        <v>93</v>
      </c>
      <c r="BD2" s="126" t="s">
        <v>80</v>
      </c>
    </row>
    <row r="3" ht="6.96" customHeight="1">
      <c r="B3" s="24"/>
      <c r="C3" s="25"/>
      <c r="D3" s="25"/>
      <c r="E3" s="25"/>
      <c r="F3" s="25"/>
      <c r="G3" s="25"/>
      <c r="H3" s="25"/>
      <c r="I3" s="127"/>
      <c r="J3" s="25"/>
      <c r="K3" s="26"/>
      <c r="AT3" s="23" t="s">
        <v>80</v>
      </c>
      <c r="AZ3" s="126" t="s">
        <v>94</v>
      </c>
      <c r="BA3" s="126" t="s">
        <v>95</v>
      </c>
      <c r="BB3" s="126" t="s">
        <v>5</v>
      </c>
      <c r="BC3" s="126" t="s">
        <v>96</v>
      </c>
      <c r="BD3" s="126" t="s">
        <v>80</v>
      </c>
    </row>
    <row r="4" ht="36.96" customHeight="1">
      <c r="B4" s="27"/>
      <c r="C4" s="28"/>
      <c r="D4" s="29" t="s">
        <v>97</v>
      </c>
      <c r="E4" s="28"/>
      <c r="F4" s="28"/>
      <c r="G4" s="28"/>
      <c r="H4" s="28"/>
      <c r="I4" s="128"/>
      <c r="J4" s="28"/>
      <c r="K4" s="30"/>
      <c r="M4" s="31" t="s">
        <v>14</v>
      </c>
      <c r="AT4" s="23" t="s">
        <v>6</v>
      </c>
      <c r="AZ4" s="126" t="s">
        <v>98</v>
      </c>
      <c r="BA4" s="126" t="s">
        <v>99</v>
      </c>
      <c r="BB4" s="126" t="s">
        <v>5</v>
      </c>
      <c r="BC4" s="126" t="s">
        <v>100</v>
      </c>
      <c r="BD4" s="126" t="s">
        <v>80</v>
      </c>
    </row>
    <row r="5" ht="6.96" customHeight="1">
      <c r="B5" s="27"/>
      <c r="C5" s="28"/>
      <c r="D5" s="28"/>
      <c r="E5" s="28"/>
      <c r="F5" s="28"/>
      <c r="G5" s="28"/>
      <c r="H5" s="28"/>
      <c r="I5" s="128"/>
      <c r="J5" s="28"/>
      <c r="K5" s="30"/>
    </row>
    <row r="6">
      <c r="B6" s="27"/>
      <c r="C6" s="28"/>
      <c r="D6" s="39" t="s">
        <v>20</v>
      </c>
      <c r="E6" s="28"/>
      <c r="F6" s="28"/>
      <c r="G6" s="28"/>
      <c r="H6" s="28"/>
      <c r="I6" s="128"/>
      <c r="J6" s="28"/>
      <c r="K6" s="30"/>
    </row>
    <row r="7" ht="16.5" customHeight="1">
      <c r="B7" s="27"/>
      <c r="C7" s="28"/>
      <c r="D7" s="28"/>
      <c r="E7" s="129" t="str">
        <f>'Rekapitulace stavby'!K6</f>
        <v>ZŠ B. Němcové v Jaroměři - učebny fyziky a chemie</v>
      </c>
      <c r="F7" s="39"/>
      <c r="G7" s="39"/>
      <c r="H7" s="39"/>
      <c r="I7" s="128"/>
      <c r="J7" s="28"/>
      <c r="K7" s="30"/>
    </row>
    <row r="8" s="1" customFormat="1">
      <c r="B8" s="45"/>
      <c r="C8" s="46"/>
      <c r="D8" s="39" t="s">
        <v>101</v>
      </c>
      <c r="E8" s="46"/>
      <c r="F8" s="46"/>
      <c r="G8" s="46"/>
      <c r="H8" s="46"/>
      <c r="I8" s="130"/>
      <c r="J8" s="46"/>
      <c r="K8" s="50"/>
    </row>
    <row r="9" s="1" customFormat="1" ht="36.96" customHeight="1">
      <c r="B9" s="45"/>
      <c r="C9" s="46"/>
      <c r="D9" s="46"/>
      <c r="E9" s="131" t="s">
        <v>102</v>
      </c>
      <c r="F9" s="46"/>
      <c r="G9" s="46"/>
      <c r="H9" s="46"/>
      <c r="I9" s="130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30"/>
      <c r="J10" s="46"/>
      <c r="K10" s="50"/>
    </row>
    <row r="11" s="1" customFormat="1" ht="14.4" customHeight="1">
      <c r="B11" s="45"/>
      <c r="C11" s="46"/>
      <c r="D11" s="39" t="s">
        <v>22</v>
      </c>
      <c r="E11" s="46"/>
      <c r="F11" s="34" t="s">
        <v>5</v>
      </c>
      <c r="G11" s="46"/>
      <c r="H11" s="46"/>
      <c r="I11" s="132" t="s">
        <v>23</v>
      </c>
      <c r="J11" s="34" t="s">
        <v>5</v>
      </c>
      <c r="K11" s="50"/>
    </row>
    <row r="12" s="1" customFormat="1" ht="14.4" customHeight="1">
      <c r="B12" s="45"/>
      <c r="C12" s="46"/>
      <c r="D12" s="39" t="s">
        <v>24</v>
      </c>
      <c r="E12" s="46"/>
      <c r="F12" s="34" t="s">
        <v>25</v>
      </c>
      <c r="G12" s="46"/>
      <c r="H12" s="46"/>
      <c r="I12" s="132" t="s">
        <v>26</v>
      </c>
      <c r="J12" s="133" t="str">
        <f>'Rekapitulace stavby'!AN8</f>
        <v>19. 2. 2018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30"/>
      <c r="J13" s="46"/>
      <c r="K13" s="50"/>
    </row>
    <row r="14" s="1" customFormat="1" ht="14.4" customHeight="1">
      <c r="B14" s="45"/>
      <c r="C14" s="46"/>
      <c r="D14" s="39" t="s">
        <v>28</v>
      </c>
      <c r="E14" s="46"/>
      <c r="F14" s="46"/>
      <c r="G14" s="46"/>
      <c r="H14" s="46"/>
      <c r="I14" s="132" t="s">
        <v>29</v>
      </c>
      <c r="J14" s="34" t="s">
        <v>5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32" t="s">
        <v>31</v>
      </c>
      <c r="J15" s="34" t="s">
        <v>5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30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32" t="s">
        <v>29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32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30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32" t="s">
        <v>29</v>
      </c>
      <c r="J20" s="34" t="s">
        <v>5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32" t="s">
        <v>31</v>
      </c>
      <c r="J21" s="34" t="s">
        <v>5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30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30"/>
      <c r="J23" s="46"/>
      <c r="K23" s="50"/>
    </row>
    <row r="24" s="6" customFormat="1" ht="16.5" customHeight="1">
      <c r="B24" s="134"/>
      <c r="C24" s="135"/>
      <c r="D24" s="135"/>
      <c r="E24" s="43" t="s">
        <v>5</v>
      </c>
      <c r="F24" s="43"/>
      <c r="G24" s="43"/>
      <c r="H24" s="43"/>
      <c r="I24" s="136"/>
      <c r="J24" s="135"/>
      <c r="K24" s="137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30"/>
      <c r="J25" s="46"/>
      <c r="K25" s="50"/>
    </row>
    <row r="26" s="1" customFormat="1" ht="6.96" customHeight="1">
      <c r="B26" s="45"/>
      <c r="C26" s="46"/>
      <c r="D26" s="81"/>
      <c r="E26" s="81"/>
      <c r="F26" s="81"/>
      <c r="G26" s="81"/>
      <c r="H26" s="81"/>
      <c r="I26" s="138"/>
      <c r="J26" s="81"/>
      <c r="K26" s="139"/>
    </row>
    <row r="27" s="1" customFormat="1" ht="25.44" customHeight="1">
      <c r="B27" s="45"/>
      <c r="C27" s="46"/>
      <c r="D27" s="140" t="s">
        <v>38</v>
      </c>
      <c r="E27" s="46"/>
      <c r="F27" s="46"/>
      <c r="G27" s="46"/>
      <c r="H27" s="46"/>
      <c r="I27" s="130"/>
      <c r="J27" s="141">
        <f>ROUND(J88,0)</f>
        <v>0</v>
      </c>
      <c r="K27" s="50"/>
    </row>
    <row r="28" s="1" customFormat="1" ht="6.96" customHeight="1">
      <c r="B28" s="45"/>
      <c r="C28" s="46"/>
      <c r="D28" s="81"/>
      <c r="E28" s="81"/>
      <c r="F28" s="81"/>
      <c r="G28" s="81"/>
      <c r="H28" s="81"/>
      <c r="I28" s="138"/>
      <c r="J28" s="81"/>
      <c r="K28" s="139"/>
    </row>
    <row r="29" s="1" customFormat="1" ht="14.4" customHeight="1">
      <c r="B29" s="45"/>
      <c r="C29" s="46"/>
      <c r="D29" s="46"/>
      <c r="E29" s="46"/>
      <c r="F29" s="51" t="s">
        <v>40</v>
      </c>
      <c r="G29" s="46"/>
      <c r="H29" s="46"/>
      <c r="I29" s="142" t="s">
        <v>39</v>
      </c>
      <c r="J29" s="51" t="s">
        <v>41</v>
      </c>
      <c r="K29" s="50"/>
    </row>
    <row r="30" s="1" customFormat="1" ht="14.4" customHeight="1">
      <c r="B30" s="45"/>
      <c r="C30" s="46"/>
      <c r="D30" s="54" t="s">
        <v>42</v>
      </c>
      <c r="E30" s="54" t="s">
        <v>43</v>
      </c>
      <c r="F30" s="143">
        <f>ROUND(SUM(BE88:BE173), 0)</f>
        <v>0</v>
      </c>
      <c r="G30" s="46"/>
      <c r="H30" s="46"/>
      <c r="I30" s="144">
        <v>0.20999999999999999</v>
      </c>
      <c r="J30" s="143">
        <f>ROUND(ROUND((SUM(BE88:BE173)), 0)*I30, 0)</f>
        <v>0</v>
      </c>
      <c r="K30" s="50"/>
    </row>
    <row r="31" s="1" customFormat="1" ht="14.4" customHeight="1">
      <c r="B31" s="45"/>
      <c r="C31" s="46"/>
      <c r="D31" s="46"/>
      <c r="E31" s="54" t="s">
        <v>44</v>
      </c>
      <c r="F31" s="143">
        <f>ROUND(SUM(BF88:BF173), 0)</f>
        <v>0</v>
      </c>
      <c r="G31" s="46"/>
      <c r="H31" s="46"/>
      <c r="I31" s="144">
        <v>0.14999999999999999</v>
      </c>
      <c r="J31" s="143">
        <f>ROUND(ROUND((SUM(BF88:BF173)), 0)*I31, 0)</f>
        <v>0</v>
      </c>
      <c r="K31" s="50"/>
    </row>
    <row r="32" hidden="1" s="1" customFormat="1" ht="14.4" customHeight="1">
      <c r="B32" s="45"/>
      <c r="C32" s="46"/>
      <c r="D32" s="46"/>
      <c r="E32" s="54" t="s">
        <v>45</v>
      </c>
      <c r="F32" s="143">
        <f>ROUND(SUM(BG88:BG173), 0)</f>
        <v>0</v>
      </c>
      <c r="G32" s="46"/>
      <c r="H32" s="46"/>
      <c r="I32" s="144">
        <v>0.20999999999999999</v>
      </c>
      <c r="J32" s="143">
        <v>0</v>
      </c>
      <c r="K32" s="50"/>
    </row>
    <row r="33" hidden="1" s="1" customFormat="1" ht="14.4" customHeight="1">
      <c r="B33" s="45"/>
      <c r="C33" s="46"/>
      <c r="D33" s="46"/>
      <c r="E33" s="54" t="s">
        <v>46</v>
      </c>
      <c r="F33" s="143">
        <f>ROUND(SUM(BH88:BH173), 0)</f>
        <v>0</v>
      </c>
      <c r="G33" s="46"/>
      <c r="H33" s="46"/>
      <c r="I33" s="144">
        <v>0.14999999999999999</v>
      </c>
      <c r="J33" s="143">
        <v>0</v>
      </c>
      <c r="K33" s="50"/>
    </row>
    <row r="34" hidden="1" s="1" customFormat="1" ht="14.4" customHeight="1">
      <c r="B34" s="45"/>
      <c r="C34" s="46"/>
      <c r="D34" s="46"/>
      <c r="E34" s="54" t="s">
        <v>47</v>
      </c>
      <c r="F34" s="143">
        <f>ROUND(SUM(BI88:BI173), 0)</f>
        <v>0</v>
      </c>
      <c r="G34" s="46"/>
      <c r="H34" s="46"/>
      <c r="I34" s="144">
        <v>0</v>
      </c>
      <c r="J34" s="143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30"/>
      <c r="J35" s="46"/>
      <c r="K35" s="50"/>
    </row>
    <row r="36" s="1" customFormat="1" ht="25.44" customHeight="1">
      <c r="B36" s="45"/>
      <c r="C36" s="145"/>
      <c r="D36" s="146" t="s">
        <v>48</v>
      </c>
      <c r="E36" s="87"/>
      <c r="F36" s="87"/>
      <c r="G36" s="147" t="s">
        <v>49</v>
      </c>
      <c r="H36" s="148" t="s">
        <v>50</v>
      </c>
      <c r="I36" s="149"/>
      <c r="J36" s="150">
        <f>SUM(J27:J34)</f>
        <v>0</v>
      </c>
      <c r="K36" s="151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52"/>
      <c r="J37" s="67"/>
      <c r="K37" s="68"/>
    </row>
    <row r="41" s="1" customFormat="1" ht="6.96" customHeight="1">
      <c r="B41" s="69"/>
      <c r="C41" s="70"/>
      <c r="D41" s="70"/>
      <c r="E41" s="70"/>
      <c r="F41" s="70"/>
      <c r="G41" s="70"/>
      <c r="H41" s="70"/>
      <c r="I41" s="153"/>
      <c r="J41" s="70"/>
      <c r="K41" s="154"/>
    </row>
    <row r="42" s="1" customFormat="1" ht="36.96" customHeight="1">
      <c r="B42" s="45"/>
      <c r="C42" s="29" t="s">
        <v>103</v>
      </c>
      <c r="D42" s="46"/>
      <c r="E42" s="46"/>
      <c r="F42" s="46"/>
      <c r="G42" s="46"/>
      <c r="H42" s="46"/>
      <c r="I42" s="130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30"/>
      <c r="J43" s="46"/>
      <c r="K43" s="50"/>
    </row>
    <row r="44" s="1" customFormat="1" ht="14.4" customHeight="1">
      <c r="B44" s="45"/>
      <c r="C44" s="39" t="s">
        <v>20</v>
      </c>
      <c r="D44" s="46"/>
      <c r="E44" s="46"/>
      <c r="F44" s="46"/>
      <c r="G44" s="46"/>
      <c r="H44" s="46"/>
      <c r="I44" s="130"/>
      <c r="J44" s="46"/>
      <c r="K44" s="50"/>
    </row>
    <row r="45" s="1" customFormat="1" ht="16.5" customHeight="1">
      <c r="B45" s="45"/>
      <c r="C45" s="46"/>
      <c r="D45" s="46"/>
      <c r="E45" s="129" t="str">
        <f>E7</f>
        <v>ZŠ B. Němcové v Jaroměři - učebny fyziky a chemie</v>
      </c>
      <c r="F45" s="39"/>
      <c r="G45" s="39"/>
      <c r="H45" s="39"/>
      <c r="I45" s="130"/>
      <c r="J45" s="46"/>
      <c r="K45" s="50"/>
    </row>
    <row r="46" s="1" customFormat="1" ht="14.4" customHeight="1">
      <c r="B46" s="45"/>
      <c r="C46" s="39" t="s">
        <v>101</v>
      </c>
      <c r="D46" s="46"/>
      <c r="E46" s="46"/>
      <c r="F46" s="46"/>
      <c r="G46" s="46"/>
      <c r="H46" s="46"/>
      <c r="I46" s="130"/>
      <c r="J46" s="46"/>
      <c r="K46" s="50"/>
    </row>
    <row r="47" s="1" customFormat="1" ht="17.25" customHeight="1">
      <c r="B47" s="45"/>
      <c r="C47" s="46"/>
      <c r="D47" s="46"/>
      <c r="E47" s="131" t="str">
        <f>E9</f>
        <v>1 - Stavební práce v učebně fyziky a chemie</v>
      </c>
      <c r="F47" s="46"/>
      <c r="G47" s="46"/>
      <c r="H47" s="46"/>
      <c r="I47" s="130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30"/>
      <c r="J48" s="46"/>
      <c r="K48" s="50"/>
    </row>
    <row r="49" s="1" customFormat="1" ht="18" customHeight="1">
      <c r="B49" s="45"/>
      <c r="C49" s="39" t="s">
        <v>24</v>
      </c>
      <c r="D49" s="46"/>
      <c r="E49" s="46"/>
      <c r="F49" s="34" t="str">
        <f>F12</f>
        <v>Jaroměř</v>
      </c>
      <c r="G49" s="46"/>
      <c r="H49" s="46"/>
      <c r="I49" s="132" t="s">
        <v>26</v>
      </c>
      <c r="J49" s="133" t="str">
        <f>IF(J12="","",J12)</f>
        <v>19. 2. 2018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30"/>
      <c r="J50" s="46"/>
      <c r="K50" s="50"/>
    </row>
    <row r="51" s="1" customFormat="1">
      <c r="B51" s="45"/>
      <c r="C51" s="39" t="s">
        <v>28</v>
      </c>
      <c r="D51" s="46"/>
      <c r="E51" s="46"/>
      <c r="F51" s="34" t="str">
        <f>E15</f>
        <v>ZŠ B. Němcové v Jaroměři, Husovo nám. 352</v>
      </c>
      <c r="G51" s="46"/>
      <c r="H51" s="46"/>
      <c r="I51" s="132" t="s">
        <v>34</v>
      </c>
      <c r="J51" s="43" t="str">
        <f>E21</f>
        <v>Tektum spol. s r.o., Horská 72, Trutnov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30"/>
      <c r="J52" s="155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30"/>
      <c r="J53" s="46"/>
      <c r="K53" s="50"/>
    </row>
    <row r="54" s="1" customFormat="1" ht="29.28" customHeight="1">
      <c r="B54" s="45"/>
      <c r="C54" s="156" t="s">
        <v>104</v>
      </c>
      <c r="D54" s="145"/>
      <c r="E54" s="145"/>
      <c r="F54" s="145"/>
      <c r="G54" s="145"/>
      <c r="H54" s="145"/>
      <c r="I54" s="157"/>
      <c r="J54" s="158" t="s">
        <v>105</v>
      </c>
      <c r="K54" s="159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30"/>
      <c r="J55" s="46"/>
      <c r="K55" s="50"/>
    </row>
    <row r="56" s="1" customFormat="1" ht="29.28" customHeight="1">
      <c r="B56" s="45"/>
      <c r="C56" s="160" t="s">
        <v>106</v>
      </c>
      <c r="D56" s="46"/>
      <c r="E56" s="46"/>
      <c r="F56" s="46"/>
      <c r="G56" s="46"/>
      <c r="H56" s="46"/>
      <c r="I56" s="130"/>
      <c r="J56" s="141">
        <f>J88</f>
        <v>0</v>
      </c>
      <c r="K56" s="50"/>
      <c r="AU56" s="23" t="s">
        <v>107</v>
      </c>
    </row>
    <row r="57" s="7" customFormat="1" ht="24.96" customHeight="1">
      <c r="B57" s="161"/>
      <c r="C57" s="162"/>
      <c r="D57" s="163" t="s">
        <v>108</v>
      </c>
      <c r="E57" s="164"/>
      <c r="F57" s="164"/>
      <c r="G57" s="164"/>
      <c r="H57" s="164"/>
      <c r="I57" s="165"/>
      <c r="J57" s="166">
        <f>J89</f>
        <v>0</v>
      </c>
      <c r="K57" s="167"/>
    </row>
    <row r="58" s="8" customFormat="1" ht="19.92" customHeight="1">
      <c r="B58" s="168"/>
      <c r="C58" s="169"/>
      <c r="D58" s="170" t="s">
        <v>109</v>
      </c>
      <c r="E58" s="171"/>
      <c r="F58" s="171"/>
      <c r="G58" s="171"/>
      <c r="H58" s="171"/>
      <c r="I58" s="172"/>
      <c r="J58" s="173">
        <f>J90</f>
        <v>0</v>
      </c>
      <c r="K58" s="174"/>
    </row>
    <row r="59" s="8" customFormat="1" ht="19.92" customHeight="1">
      <c r="B59" s="168"/>
      <c r="C59" s="169"/>
      <c r="D59" s="170" t="s">
        <v>110</v>
      </c>
      <c r="E59" s="171"/>
      <c r="F59" s="171"/>
      <c r="G59" s="171"/>
      <c r="H59" s="171"/>
      <c r="I59" s="172"/>
      <c r="J59" s="173">
        <f>J96</f>
        <v>0</v>
      </c>
      <c r="K59" s="174"/>
    </row>
    <row r="60" s="7" customFormat="1" ht="24.96" customHeight="1">
      <c r="B60" s="161"/>
      <c r="C60" s="162"/>
      <c r="D60" s="163" t="s">
        <v>111</v>
      </c>
      <c r="E60" s="164"/>
      <c r="F60" s="164"/>
      <c r="G60" s="164"/>
      <c r="H60" s="164"/>
      <c r="I60" s="165"/>
      <c r="J60" s="166">
        <f>J98</f>
        <v>0</v>
      </c>
      <c r="K60" s="167"/>
    </row>
    <row r="61" s="8" customFormat="1" ht="19.92" customHeight="1">
      <c r="B61" s="168"/>
      <c r="C61" s="169"/>
      <c r="D61" s="170" t="s">
        <v>112</v>
      </c>
      <c r="E61" s="171"/>
      <c r="F61" s="171"/>
      <c r="G61" s="171"/>
      <c r="H61" s="171"/>
      <c r="I61" s="172"/>
      <c r="J61" s="173">
        <f>J99</f>
        <v>0</v>
      </c>
      <c r="K61" s="174"/>
    </row>
    <row r="62" s="8" customFormat="1" ht="19.92" customHeight="1">
      <c r="B62" s="168"/>
      <c r="C62" s="169"/>
      <c r="D62" s="170" t="s">
        <v>113</v>
      </c>
      <c r="E62" s="171"/>
      <c r="F62" s="171"/>
      <c r="G62" s="171"/>
      <c r="H62" s="171"/>
      <c r="I62" s="172"/>
      <c r="J62" s="173">
        <f>J111</f>
        <v>0</v>
      </c>
      <c r="K62" s="174"/>
    </row>
    <row r="63" s="8" customFormat="1" ht="19.92" customHeight="1">
      <c r="B63" s="168"/>
      <c r="C63" s="169"/>
      <c r="D63" s="170" t="s">
        <v>114</v>
      </c>
      <c r="E63" s="171"/>
      <c r="F63" s="171"/>
      <c r="G63" s="171"/>
      <c r="H63" s="171"/>
      <c r="I63" s="172"/>
      <c r="J63" s="173">
        <f>J118</f>
        <v>0</v>
      </c>
      <c r="K63" s="174"/>
    </row>
    <row r="64" s="8" customFormat="1" ht="19.92" customHeight="1">
      <c r="B64" s="168"/>
      <c r="C64" s="169"/>
      <c r="D64" s="170" t="s">
        <v>115</v>
      </c>
      <c r="E64" s="171"/>
      <c r="F64" s="171"/>
      <c r="G64" s="171"/>
      <c r="H64" s="171"/>
      <c r="I64" s="172"/>
      <c r="J64" s="173">
        <f>J121</f>
        <v>0</v>
      </c>
      <c r="K64" s="174"/>
    </row>
    <row r="65" s="8" customFormat="1" ht="19.92" customHeight="1">
      <c r="B65" s="168"/>
      <c r="C65" s="169"/>
      <c r="D65" s="170" t="s">
        <v>116</v>
      </c>
      <c r="E65" s="171"/>
      <c r="F65" s="171"/>
      <c r="G65" s="171"/>
      <c r="H65" s="171"/>
      <c r="I65" s="172"/>
      <c r="J65" s="173">
        <f>J132</f>
        <v>0</v>
      </c>
      <c r="K65" s="174"/>
    </row>
    <row r="66" s="8" customFormat="1" ht="19.92" customHeight="1">
      <c r="B66" s="168"/>
      <c r="C66" s="169"/>
      <c r="D66" s="170" t="s">
        <v>117</v>
      </c>
      <c r="E66" s="171"/>
      <c r="F66" s="171"/>
      <c r="G66" s="171"/>
      <c r="H66" s="171"/>
      <c r="I66" s="172"/>
      <c r="J66" s="173">
        <f>J152</f>
        <v>0</v>
      </c>
      <c r="K66" s="174"/>
    </row>
    <row r="67" s="8" customFormat="1" ht="19.92" customHeight="1">
      <c r="B67" s="168"/>
      <c r="C67" s="169"/>
      <c r="D67" s="170" t="s">
        <v>118</v>
      </c>
      <c r="E67" s="171"/>
      <c r="F67" s="171"/>
      <c r="G67" s="171"/>
      <c r="H67" s="171"/>
      <c r="I67" s="172"/>
      <c r="J67" s="173">
        <f>J161</f>
        <v>0</v>
      </c>
      <c r="K67" s="174"/>
    </row>
    <row r="68" s="7" customFormat="1" ht="24.96" customHeight="1">
      <c r="B68" s="161"/>
      <c r="C68" s="162"/>
      <c r="D68" s="163" t="s">
        <v>119</v>
      </c>
      <c r="E68" s="164"/>
      <c r="F68" s="164"/>
      <c r="G68" s="164"/>
      <c r="H68" s="164"/>
      <c r="I68" s="165"/>
      <c r="J68" s="166">
        <f>J170</f>
        <v>0</v>
      </c>
      <c r="K68" s="167"/>
    </row>
    <row r="69" s="1" customFormat="1" ht="21.84" customHeight="1">
      <c r="B69" s="45"/>
      <c r="C69" s="46"/>
      <c r="D69" s="46"/>
      <c r="E69" s="46"/>
      <c r="F69" s="46"/>
      <c r="G69" s="46"/>
      <c r="H69" s="46"/>
      <c r="I69" s="130"/>
      <c r="J69" s="46"/>
      <c r="K69" s="50"/>
    </row>
    <row r="70" s="1" customFormat="1" ht="6.96" customHeight="1">
      <c r="B70" s="66"/>
      <c r="C70" s="67"/>
      <c r="D70" s="67"/>
      <c r="E70" s="67"/>
      <c r="F70" s="67"/>
      <c r="G70" s="67"/>
      <c r="H70" s="67"/>
      <c r="I70" s="152"/>
      <c r="J70" s="67"/>
      <c r="K70" s="68"/>
    </row>
    <row r="74" s="1" customFormat="1" ht="6.96" customHeight="1">
      <c r="B74" s="69"/>
      <c r="C74" s="70"/>
      <c r="D74" s="70"/>
      <c r="E74" s="70"/>
      <c r="F74" s="70"/>
      <c r="G74" s="70"/>
      <c r="H74" s="70"/>
      <c r="I74" s="153"/>
      <c r="J74" s="70"/>
      <c r="K74" s="70"/>
      <c r="L74" s="45"/>
    </row>
    <row r="75" s="1" customFormat="1" ht="36.96" customHeight="1">
      <c r="B75" s="45"/>
      <c r="C75" s="71" t="s">
        <v>120</v>
      </c>
      <c r="L75" s="45"/>
    </row>
    <row r="76" s="1" customFormat="1" ht="6.96" customHeight="1">
      <c r="B76" s="45"/>
      <c r="L76" s="45"/>
    </row>
    <row r="77" s="1" customFormat="1" ht="14.4" customHeight="1">
      <c r="B77" s="45"/>
      <c r="C77" s="73" t="s">
        <v>20</v>
      </c>
      <c r="L77" s="45"/>
    </row>
    <row r="78" s="1" customFormat="1" ht="16.5" customHeight="1">
      <c r="B78" s="45"/>
      <c r="E78" s="175" t="str">
        <f>E7</f>
        <v>ZŠ B. Němcové v Jaroměři - učebny fyziky a chemie</v>
      </c>
      <c r="F78" s="73"/>
      <c r="G78" s="73"/>
      <c r="H78" s="73"/>
      <c r="L78" s="45"/>
    </row>
    <row r="79" s="1" customFormat="1" ht="14.4" customHeight="1">
      <c r="B79" s="45"/>
      <c r="C79" s="73" t="s">
        <v>101</v>
      </c>
      <c r="L79" s="45"/>
    </row>
    <row r="80" s="1" customFormat="1" ht="17.25" customHeight="1">
      <c r="B80" s="45"/>
      <c r="E80" s="76" t="str">
        <f>E9</f>
        <v>1 - Stavební práce v učebně fyziky a chemie</v>
      </c>
      <c r="F80" s="1"/>
      <c r="G80" s="1"/>
      <c r="H80" s="1"/>
      <c r="L80" s="45"/>
    </row>
    <row r="81" s="1" customFormat="1" ht="6.96" customHeight="1">
      <c r="B81" s="45"/>
      <c r="L81" s="45"/>
    </row>
    <row r="82" s="1" customFormat="1" ht="18" customHeight="1">
      <c r="B82" s="45"/>
      <c r="C82" s="73" t="s">
        <v>24</v>
      </c>
      <c r="F82" s="176" t="str">
        <f>F12</f>
        <v>Jaroměř</v>
      </c>
      <c r="I82" s="177" t="s">
        <v>26</v>
      </c>
      <c r="J82" s="78" t="str">
        <f>IF(J12="","",J12)</f>
        <v>19. 2. 2018</v>
      </c>
      <c r="L82" s="45"/>
    </row>
    <row r="83" s="1" customFormat="1" ht="6.96" customHeight="1">
      <c r="B83" s="45"/>
      <c r="L83" s="45"/>
    </row>
    <row r="84" s="1" customFormat="1">
      <c r="B84" s="45"/>
      <c r="C84" s="73" t="s">
        <v>28</v>
      </c>
      <c r="F84" s="176" t="str">
        <f>E15</f>
        <v>ZŠ B. Němcové v Jaroměři, Husovo nám. 352</v>
      </c>
      <c r="I84" s="177" t="s">
        <v>34</v>
      </c>
      <c r="J84" s="176" t="str">
        <f>E21</f>
        <v>Tektum spol. s r.o., Horská 72, Trutnov</v>
      </c>
      <c r="L84" s="45"/>
    </row>
    <row r="85" s="1" customFormat="1" ht="14.4" customHeight="1">
      <c r="B85" s="45"/>
      <c r="C85" s="73" t="s">
        <v>32</v>
      </c>
      <c r="F85" s="176" t="str">
        <f>IF(E18="","",E18)</f>
        <v/>
      </c>
      <c r="L85" s="45"/>
    </row>
    <row r="86" s="1" customFormat="1" ht="10.32" customHeight="1">
      <c r="B86" s="45"/>
      <c r="L86" s="45"/>
    </row>
    <row r="87" s="9" customFormat="1" ht="29.28" customHeight="1">
      <c r="B87" s="178"/>
      <c r="C87" s="179" t="s">
        <v>121</v>
      </c>
      <c r="D87" s="180" t="s">
        <v>57</v>
      </c>
      <c r="E87" s="180" t="s">
        <v>53</v>
      </c>
      <c r="F87" s="180" t="s">
        <v>122</v>
      </c>
      <c r="G87" s="180" t="s">
        <v>123</v>
      </c>
      <c r="H87" s="180" t="s">
        <v>124</v>
      </c>
      <c r="I87" s="181" t="s">
        <v>125</v>
      </c>
      <c r="J87" s="180" t="s">
        <v>105</v>
      </c>
      <c r="K87" s="182" t="s">
        <v>126</v>
      </c>
      <c r="L87" s="178"/>
      <c r="M87" s="91" t="s">
        <v>127</v>
      </c>
      <c r="N87" s="92" t="s">
        <v>42</v>
      </c>
      <c r="O87" s="92" t="s">
        <v>128</v>
      </c>
      <c r="P87" s="92" t="s">
        <v>129</v>
      </c>
      <c r="Q87" s="92" t="s">
        <v>130</v>
      </c>
      <c r="R87" s="92" t="s">
        <v>131</v>
      </c>
      <c r="S87" s="92" t="s">
        <v>132</v>
      </c>
      <c r="T87" s="93" t="s">
        <v>133</v>
      </c>
    </row>
    <row r="88" s="1" customFormat="1" ht="29.28" customHeight="1">
      <c r="B88" s="45"/>
      <c r="C88" s="95" t="s">
        <v>106</v>
      </c>
      <c r="J88" s="183">
        <f>BK88</f>
        <v>0</v>
      </c>
      <c r="L88" s="45"/>
      <c r="M88" s="94"/>
      <c r="N88" s="81"/>
      <c r="O88" s="81"/>
      <c r="P88" s="184">
        <f>P89+P98+P170</f>
        <v>0</v>
      </c>
      <c r="Q88" s="81"/>
      <c r="R88" s="184">
        <f>R89+R98+R170</f>
        <v>0.36389206848</v>
      </c>
      <c r="S88" s="81"/>
      <c r="T88" s="185">
        <f>T89+T98+T170</f>
        <v>2.4903214</v>
      </c>
      <c r="AT88" s="23" t="s">
        <v>71</v>
      </c>
      <c r="AU88" s="23" t="s">
        <v>107</v>
      </c>
      <c r="BK88" s="186">
        <f>BK89+BK98+BK170</f>
        <v>0</v>
      </c>
    </row>
    <row r="89" s="10" customFormat="1" ht="37.44" customHeight="1">
      <c r="B89" s="187"/>
      <c r="D89" s="188" t="s">
        <v>71</v>
      </c>
      <c r="E89" s="189" t="s">
        <v>134</v>
      </c>
      <c r="F89" s="189" t="s">
        <v>135</v>
      </c>
      <c r="I89" s="190"/>
      <c r="J89" s="191">
        <f>BK89</f>
        <v>0</v>
      </c>
      <c r="L89" s="187"/>
      <c r="M89" s="192"/>
      <c r="N89" s="193"/>
      <c r="O89" s="193"/>
      <c r="P89" s="194">
        <f>P90+P96</f>
        <v>0</v>
      </c>
      <c r="Q89" s="193"/>
      <c r="R89" s="194">
        <f>R90+R96</f>
        <v>0.032797928000000004</v>
      </c>
      <c r="S89" s="193"/>
      <c r="T89" s="195">
        <f>T90+T96</f>
        <v>0</v>
      </c>
      <c r="AR89" s="188" t="s">
        <v>11</v>
      </c>
      <c r="AT89" s="196" t="s">
        <v>71</v>
      </c>
      <c r="AU89" s="196" t="s">
        <v>72</v>
      </c>
      <c r="AY89" s="188" t="s">
        <v>136</v>
      </c>
      <c r="BK89" s="197">
        <f>BK90+BK96</f>
        <v>0</v>
      </c>
    </row>
    <row r="90" s="10" customFormat="1" ht="19.92" customHeight="1">
      <c r="B90" s="187"/>
      <c r="D90" s="188" t="s">
        <v>71</v>
      </c>
      <c r="E90" s="198" t="s">
        <v>137</v>
      </c>
      <c r="F90" s="198" t="s">
        <v>138</v>
      </c>
      <c r="I90" s="190"/>
      <c r="J90" s="199">
        <f>BK90</f>
        <v>0</v>
      </c>
      <c r="L90" s="187"/>
      <c r="M90" s="192"/>
      <c r="N90" s="193"/>
      <c r="O90" s="193"/>
      <c r="P90" s="194">
        <f>SUM(P91:P95)</f>
        <v>0</v>
      </c>
      <c r="Q90" s="193"/>
      <c r="R90" s="194">
        <f>SUM(R91:R95)</f>
        <v>0.032797928000000004</v>
      </c>
      <c r="S90" s="193"/>
      <c r="T90" s="195">
        <f>SUM(T91:T95)</f>
        <v>0</v>
      </c>
      <c r="AR90" s="188" t="s">
        <v>11</v>
      </c>
      <c r="AT90" s="196" t="s">
        <v>71</v>
      </c>
      <c r="AU90" s="196" t="s">
        <v>11</v>
      </c>
      <c r="AY90" s="188" t="s">
        <v>136</v>
      </c>
      <c r="BK90" s="197">
        <f>SUM(BK91:BK95)</f>
        <v>0</v>
      </c>
    </row>
    <row r="91" s="1" customFormat="1" ht="25.5" customHeight="1">
      <c r="B91" s="200"/>
      <c r="C91" s="201" t="s">
        <v>11</v>
      </c>
      <c r="D91" s="201" t="s">
        <v>139</v>
      </c>
      <c r="E91" s="202" t="s">
        <v>140</v>
      </c>
      <c r="F91" s="203" t="s">
        <v>141</v>
      </c>
      <c r="G91" s="204" t="s">
        <v>142</v>
      </c>
      <c r="H91" s="205">
        <v>75.504000000000005</v>
      </c>
      <c r="I91" s="206"/>
      <c r="J91" s="207">
        <f>ROUND(I91*H91,0)</f>
        <v>0</v>
      </c>
      <c r="K91" s="203" t="s">
        <v>143</v>
      </c>
      <c r="L91" s="45"/>
      <c r="M91" s="208" t="s">
        <v>5</v>
      </c>
      <c r="N91" s="209" t="s">
        <v>43</v>
      </c>
      <c r="O91" s="46"/>
      <c r="P91" s="210">
        <f>O91*H91</f>
        <v>0</v>
      </c>
      <c r="Q91" s="210">
        <v>0.00012999999999999999</v>
      </c>
      <c r="R91" s="210">
        <f>Q91*H91</f>
        <v>0.0098155199999999995</v>
      </c>
      <c r="S91" s="210">
        <v>0</v>
      </c>
      <c r="T91" s="211">
        <f>S91*H91</f>
        <v>0</v>
      </c>
      <c r="AR91" s="23" t="s">
        <v>144</v>
      </c>
      <c r="AT91" s="23" t="s">
        <v>139</v>
      </c>
      <c r="AU91" s="23" t="s">
        <v>80</v>
      </c>
      <c r="AY91" s="23" t="s">
        <v>136</v>
      </c>
      <c r="BE91" s="212">
        <f>IF(N91="základní",J91,0)</f>
        <v>0</v>
      </c>
      <c r="BF91" s="212">
        <f>IF(N91="snížená",J91,0)</f>
        <v>0</v>
      </c>
      <c r="BG91" s="212">
        <f>IF(N91="zákl. přenesená",J91,0)</f>
        <v>0</v>
      </c>
      <c r="BH91" s="212">
        <f>IF(N91="sníž. přenesená",J91,0)</f>
        <v>0</v>
      </c>
      <c r="BI91" s="212">
        <f>IF(N91="nulová",J91,0)</f>
        <v>0</v>
      </c>
      <c r="BJ91" s="23" t="s">
        <v>11</v>
      </c>
      <c r="BK91" s="212">
        <f>ROUND(I91*H91,0)</f>
        <v>0</v>
      </c>
      <c r="BL91" s="23" t="s">
        <v>144</v>
      </c>
      <c r="BM91" s="23" t="s">
        <v>145</v>
      </c>
    </row>
    <row r="92" s="11" customFormat="1">
      <c r="B92" s="213"/>
      <c r="D92" s="214" t="s">
        <v>146</v>
      </c>
      <c r="E92" s="215" t="s">
        <v>5</v>
      </c>
      <c r="F92" s="216" t="s">
        <v>147</v>
      </c>
      <c r="H92" s="217">
        <v>75.504000000000005</v>
      </c>
      <c r="I92" s="218"/>
      <c r="L92" s="213"/>
      <c r="M92" s="219"/>
      <c r="N92" s="220"/>
      <c r="O92" s="220"/>
      <c r="P92" s="220"/>
      <c r="Q92" s="220"/>
      <c r="R92" s="220"/>
      <c r="S92" s="220"/>
      <c r="T92" s="221"/>
      <c r="AT92" s="215" t="s">
        <v>146</v>
      </c>
      <c r="AU92" s="215" t="s">
        <v>80</v>
      </c>
      <c r="AV92" s="11" t="s">
        <v>80</v>
      </c>
      <c r="AW92" s="11" t="s">
        <v>36</v>
      </c>
      <c r="AX92" s="11" t="s">
        <v>11</v>
      </c>
      <c r="AY92" s="215" t="s">
        <v>136</v>
      </c>
    </row>
    <row r="93" s="1" customFormat="1" ht="16.5" customHeight="1">
      <c r="B93" s="200"/>
      <c r="C93" s="201" t="s">
        <v>80</v>
      </c>
      <c r="D93" s="201" t="s">
        <v>139</v>
      </c>
      <c r="E93" s="202" t="s">
        <v>148</v>
      </c>
      <c r="F93" s="203" t="s">
        <v>149</v>
      </c>
      <c r="G93" s="204" t="s">
        <v>142</v>
      </c>
      <c r="H93" s="205">
        <v>75.504000000000005</v>
      </c>
      <c r="I93" s="206"/>
      <c r="J93" s="207">
        <f>ROUND(I93*H93,0)</f>
        <v>0</v>
      </c>
      <c r="K93" s="203" t="s">
        <v>143</v>
      </c>
      <c r="L93" s="45"/>
      <c r="M93" s="208" t="s">
        <v>5</v>
      </c>
      <c r="N93" s="209" t="s">
        <v>43</v>
      </c>
      <c r="O93" s="46"/>
      <c r="P93" s="210">
        <f>O93*H93</f>
        <v>0</v>
      </c>
      <c r="Q93" s="210">
        <v>3.9499999999999998E-05</v>
      </c>
      <c r="R93" s="210">
        <f>Q93*H93</f>
        <v>0.0029824080000000002</v>
      </c>
      <c r="S93" s="210">
        <v>0</v>
      </c>
      <c r="T93" s="211">
        <f>S93*H93</f>
        <v>0</v>
      </c>
      <c r="AR93" s="23" t="s">
        <v>144</v>
      </c>
      <c r="AT93" s="23" t="s">
        <v>139</v>
      </c>
      <c r="AU93" s="23" t="s">
        <v>80</v>
      </c>
      <c r="AY93" s="23" t="s">
        <v>136</v>
      </c>
      <c r="BE93" s="212">
        <f>IF(N93="základní",J93,0)</f>
        <v>0</v>
      </c>
      <c r="BF93" s="212">
        <f>IF(N93="snížená",J93,0)</f>
        <v>0</v>
      </c>
      <c r="BG93" s="212">
        <f>IF(N93="zákl. přenesená",J93,0)</f>
        <v>0</v>
      </c>
      <c r="BH93" s="212">
        <f>IF(N93="sníž. přenesená",J93,0)</f>
        <v>0</v>
      </c>
      <c r="BI93" s="212">
        <f>IF(N93="nulová",J93,0)</f>
        <v>0</v>
      </c>
      <c r="BJ93" s="23" t="s">
        <v>11</v>
      </c>
      <c r="BK93" s="212">
        <f>ROUND(I93*H93,0)</f>
        <v>0</v>
      </c>
      <c r="BL93" s="23" t="s">
        <v>144</v>
      </c>
      <c r="BM93" s="23" t="s">
        <v>150</v>
      </c>
    </row>
    <row r="94" s="11" customFormat="1">
      <c r="B94" s="213"/>
      <c r="D94" s="214" t="s">
        <v>146</v>
      </c>
      <c r="E94" s="215" t="s">
        <v>5</v>
      </c>
      <c r="F94" s="216" t="s">
        <v>147</v>
      </c>
      <c r="H94" s="217">
        <v>75.504000000000005</v>
      </c>
      <c r="I94" s="218"/>
      <c r="L94" s="213"/>
      <c r="M94" s="219"/>
      <c r="N94" s="220"/>
      <c r="O94" s="220"/>
      <c r="P94" s="220"/>
      <c r="Q94" s="220"/>
      <c r="R94" s="220"/>
      <c r="S94" s="220"/>
      <c r="T94" s="221"/>
      <c r="AT94" s="215" t="s">
        <v>146</v>
      </c>
      <c r="AU94" s="215" t="s">
        <v>80</v>
      </c>
      <c r="AV94" s="11" t="s">
        <v>80</v>
      </c>
      <c r="AW94" s="11" t="s">
        <v>36</v>
      </c>
      <c r="AX94" s="11" t="s">
        <v>11</v>
      </c>
      <c r="AY94" s="215" t="s">
        <v>136</v>
      </c>
    </row>
    <row r="95" s="1" customFormat="1" ht="16.5" customHeight="1">
      <c r="B95" s="200"/>
      <c r="C95" s="222" t="s">
        <v>83</v>
      </c>
      <c r="D95" s="222" t="s">
        <v>151</v>
      </c>
      <c r="E95" s="223" t="s">
        <v>152</v>
      </c>
      <c r="F95" s="224" t="s">
        <v>153</v>
      </c>
      <c r="G95" s="225" t="s">
        <v>154</v>
      </c>
      <c r="H95" s="226">
        <v>2</v>
      </c>
      <c r="I95" s="227"/>
      <c r="J95" s="228">
        <f>ROUND(I95*H95,0)</f>
        <v>0</v>
      </c>
      <c r="K95" s="224" t="s">
        <v>143</v>
      </c>
      <c r="L95" s="229"/>
      <c r="M95" s="230" t="s">
        <v>5</v>
      </c>
      <c r="N95" s="231" t="s">
        <v>43</v>
      </c>
      <c r="O95" s="46"/>
      <c r="P95" s="210">
        <f>O95*H95</f>
        <v>0</v>
      </c>
      <c r="Q95" s="210">
        <v>0.01</v>
      </c>
      <c r="R95" s="210">
        <f>Q95*H95</f>
        <v>0.02</v>
      </c>
      <c r="S95" s="210">
        <v>0</v>
      </c>
      <c r="T95" s="211">
        <f>S95*H95</f>
        <v>0</v>
      </c>
      <c r="AR95" s="23" t="s">
        <v>155</v>
      </c>
      <c r="AT95" s="23" t="s">
        <v>151</v>
      </c>
      <c r="AU95" s="23" t="s">
        <v>80</v>
      </c>
      <c r="AY95" s="23" t="s">
        <v>136</v>
      </c>
      <c r="BE95" s="212">
        <f>IF(N95="základní",J95,0)</f>
        <v>0</v>
      </c>
      <c r="BF95" s="212">
        <f>IF(N95="snížená",J95,0)</f>
        <v>0</v>
      </c>
      <c r="BG95" s="212">
        <f>IF(N95="zákl. přenesená",J95,0)</f>
        <v>0</v>
      </c>
      <c r="BH95" s="212">
        <f>IF(N95="sníž. přenesená",J95,0)</f>
        <v>0</v>
      </c>
      <c r="BI95" s="212">
        <f>IF(N95="nulová",J95,0)</f>
        <v>0</v>
      </c>
      <c r="BJ95" s="23" t="s">
        <v>11</v>
      </c>
      <c r="BK95" s="212">
        <f>ROUND(I95*H95,0)</f>
        <v>0</v>
      </c>
      <c r="BL95" s="23" t="s">
        <v>144</v>
      </c>
      <c r="BM95" s="23" t="s">
        <v>156</v>
      </c>
    </row>
    <row r="96" s="10" customFormat="1" ht="29.88" customHeight="1">
      <c r="B96" s="187"/>
      <c r="D96" s="188" t="s">
        <v>71</v>
      </c>
      <c r="E96" s="198" t="s">
        <v>157</v>
      </c>
      <c r="F96" s="198" t="s">
        <v>158</v>
      </c>
      <c r="I96" s="190"/>
      <c r="J96" s="199">
        <f>BK96</f>
        <v>0</v>
      </c>
      <c r="L96" s="187"/>
      <c r="M96" s="192"/>
      <c r="N96" s="193"/>
      <c r="O96" s="193"/>
      <c r="P96" s="194">
        <f>P97</f>
        <v>0</v>
      </c>
      <c r="Q96" s="193"/>
      <c r="R96" s="194">
        <f>R97</f>
        <v>0</v>
      </c>
      <c r="S96" s="193"/>
      <c r="T96" s="195">
        <f>T97</f>
        <v>0</v>
      </c>
      <c r="AR96" s="188" t="s">
        <v>11</v>
      </c>
      <c r="AT96" s="196" t="s">
        <v>71</v>
      </c>
      <c r="AU96" s="196" t="s">
        <v>11</v>
      </c>
      <c r="AY96" s="188" t="s">
        <v>136</v>
      </c>
      <c r="BK96" s="197">
        <f>BK97</f>
        <v>0</v>
      </c>
    </row>
    <row r="97" s="1" customFormat="1" ht="16.5" customHeight="1">
      <c r="B97" s="200"/>
      <c r="C97" s="201" t="s">
        <v>144</v>
      </c>
      <c r="D97" s="201" t="s">
        <v>139</v>
      </c>
      <c r="E97" s="202" t="s">
        <v>159</v>
      </c>
      <c r="F97" s="203" t="s">
        <v>160</v>
      </c>
      <c r="G97" s="204" t="s">
        <v>161</v>
      </c>
      <c r="H97" s="205">
        <v>0.033000000000000002</v>
      </c>
      <c r="I97" s="206"/>
      <c r="J97" s="207">
        <f>ROUND(I97*H97,0)</f>
        <v>0</v>
      </c>
      <c r="K97" s="203" t="s">
        <v>143</v>
      </c>
      <c r="L97" s="45"/>
      <c r="M97" s="208" t="s">
        <v>5</v>
      </c>
      <c r="N97" s="209" t="s">
        <v>43</v>
      </c>
      <c r="O97" s="46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AR97" s="23" t="s">
        <v>144</v>
      </c>
      <c r="AT97" s="23" t="s">
        <v>139</v>
      </c>
      <c r="AU97" s="23" t="s">
        <v>80</v>
      </c>
      <c r="AY97" s="23" t="s">
        <v>136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23" t="s">
        <v>11</v>
      </c>
      <c r="BK97" s="212">
        <f>ROUND(I97*H97,0)</f>
        <v>0</v>
      </c>
      <c r="BL97" s="23" t="s">
        <v>144</v>
      </c>
      <c r="BM97" s="23" t="s">
        <v>162</v>
      </c>
    </row>
    <row r="98" s="10" customFormat="1" ht="37.44" customHeight="1">
      <c r="B98" s="187"/>
      <c r="D98" s="188" t="s">
        <v>71</v>
      </c>
      <c r="E98" s="189" t="s">
        <v>163</v>
      </c>
      <c r="F98" s="189" t="s">
        <v>164</v>
      </c>
      <c r="I98" s="190"/>
      <c r="J98" s="191">
        <f>BK98</f>
        <v>0</v>
      </c>
      <c r="L98" s="187"/>
      <c r="M98" s="192"/>
      <c r="N98" s="193"/>
      <c r="O98" s="193"/>
      <c r="P98" s="194">
        <f>P99+P111+P118+P121+P132+P152+P161</f>
        <v>0</v>
      </c>
      <c r="Q98" s="193"/>
      <c r="R98" s="194">
        <f>R99+R111+R118+R121+R132+R152+R161</f>
        <v>0.33109414048000002</v>
      </c>
      <c r="S98" s="193"/>
      <c r="T98" s="195">
        <f>T99+T111+T118+T121+T132+T152+T161</f>
        <v>2.4903214</v>
      </c>
      <c r="AR98" s="188" t="s">
        <v>80</v>
      </c>
      <c r="AT98" s="196" t="s">
        <v>71</v>
      </c>
      <c r="AU98" s="196" t="s">
        <v>72</v>
      </c>
      <c r="AY98" s="188" t="s">
        <v>136</v>
      </c>
      <c r="BK98" s="197">
        <f>BK99+BK111+BK118+BK121+BK132+BK152+BK161</f>
        <v>0</v>
      </c>
    </row>
    <row r="99" s="10" customFormat="1" ht="19.92" customHeight="1">
      <c r="B99" s="187"/>
      <c r="D99" s="188" t="s">
        <v>71</v>
      </c>
      <c r="E99" s="198" t="s">
        <v>165</v>
      </c>
      <c r="F99" s="198" t="s">
        <v>166</v>
      </c>
      <c r="I99" s="190"/>
      <c r="J99" s="199">
        <f>BK99</f>
        <v>0</v>
      </c>
      <c r="L99" s="187"/>
      <c r="M99" s="192"/>
      <c r="N99" s="193"/>
      <c r="O99" s="193"/>
      <c r="P99" s="194">
        <f>SUM(P100:P110)</f>
        <v>0</v>
      </c>
      <c r="Q99" s="193"/>
      <c r="R99" s="194">
        <f>SUM(R100:R110)</f>
        <v>0.091218593200000003</v>
      </c>
      <c r="S99" s="193"/>
      <c r="T99" s="195">
        <f>SUM(T100:T110)</f>
        <v>0</v>
      </c>
      <c r="AR99" s="188" t="s">
        <v>80</v>
      </c>
      <c r="AT99" s="196" t="s">
        <v>71</v>
      </c>
      <c r="AU99" s="196" t="s">
        <v>11</v>
      </c>
      <c r="AY99" s="188" t="s">
        <v>136</v>
      </c>
      <c r="BK99" s="197">
        <f>SUM(BK100:BK110)</f>
        <v>0</v>
      </c>
    </row>
    <row r="100" s="1" customFormat="1" ht="25.5" customHeight="1">
      <c r="B100" s="200"/>
      <c r="C100" s="201" t="s">
        <v>167</v>
      </c>
      <c r="D100" s="201" t="s">
        <v>139</v>
      </c>
      <c r="E100" s="202" t="s">
        <v>168</v>
      </c>
      <c r="F100" s="203" t="s">
        <v>169</v>
      </c>
      <c r="G100" s="204" t="s">
        <v>142</v>
      </c>
      <c r="H100" s="205">
        <v>6.4820000000000002</v>
      </c>
      <c r="I100" s="206"/>
      <c r="J100" s="207">
        <f>ROUND(I100*H100,0)</f>
        <v>0</v>
      </c>
      <c r="K100" s="203" t="s">
        <v>143</v>
      </c>
      <c r="L100" s="45"/>
      <c r="M100" s="208" t="s">
        <v>5</v>
      </c>
      <c r="N100" s="209" t="s">
        <v>43</v>
      </c>
      <c r="O100" s="46"/>
      <c r="P100" s="210">
        <f>O100*H100</f>
        <v>0</v>
      </c>
      <c r="Q100" s="210">
        <v>0.0138756</v>
      </c>
      <c r="R100" s="210">
        <f>Q100*H100</f>
        <v>0.089941639200000006</v>
      </c>
      <c r="S100" s="210">
        <v>0</v>
      </c>
      <c r="T100" s="211">
        <f>S100*H100</f>
        <v>0</v>
      </c>
      <c r="AR100" s="23" t="s">
        <v>170</v>
      </c>
      <c r="AT100" s="23" t="s">
        <v>139</v>
      </c>
      <c r="AU100" s="23" t="s">
        <v>80</v>
      </c>
      <c r="AY100" s="23" t="s">
        <v>136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23" t="s">
        <v>11</v>
      </c>
      <c r="BK100" s="212">
        <f>ROUND(I100*H100,0)</f>
        <v>0</v>
      </c>
      <c r="BL100" s="23" t="s">
        <v>170</v>
      </c>
      <c r="BM100" s="23" t="s">
        <v>171</v>
      </c>
    </row>
    <row r="101" s="11" customFormat="1">
      <c r="B101" s="213"/>
      <c r="D101" s="214" t="s">
        <v>146</v>
      </c>
      <c r="E101" s="215" t="s">
        <v>5</v>
      </c>
      <c r="F101" s="216" t="s">
        <v>172</v>
      </c>
      <c r="H101" s="217">
        <v>1.76</v>
      </c>
      <c r="I101" s="218"/>
      <c r="L101" s="213"/>
      <c r="M101" s="219"/>
      <c r="N101" s="220"/>
      <c r="O101" s="220"/>
      <c r="P101" s="220"/>
      <c r="Q101" s="220"/>
      <c r="R101" s="220"/>
      <c r="S101" s="220"/>
      <c r="T101" s="221"/>
      <c r="AT101" s="215" t="s">
        <v>146</v>
      </c>
      <c r="AU101" s="215" t="s">
        <v>80</v>
      </c>
      <c r="AV101" s="11" t="s">
        <v>80</v>
      </c>
      <c r="AW101" s="11" t="s">
        <v>36</v>
      </c>
      <c r="AX101" s="11" t="s">
        <v>72</v>
      </c>
      <c r="AY101" s="215" t="s">
        <v>136</v>
      </c>
    </row>
    <row r="102" s="11" customFormat="1">
      <c r="B102" s="213"/>
      <c r="D102" s="214" t="s">
        <v>146</v>
      </c>
      <c r="E102" s="215" t="s">
        <v>5</v>
      </c>
      <c r="F102" s="216" t="s">
        <v>173</v>
      </c>
      <c r="H102" s="217">
        <v>1.4259999999999999</v>
      </c>
      <c r="I102" s="218"/>
      <c r="L102" s="213"/>
      <c r="M102" s="219"/>
      <c r="N102" s="220"/>
      <c r="O102" s="220"/>
      <c r="P102" s="220"/>
      <c r="Q102" s="220"/>
      <c r="R102" s="220"/>
      <c r="S102" s="220"/>
      <c r="T102" s="221"/>
      <c r="AT102" s="215" t="s">
        <v>146</v>
      </c>
      <c r="AU102" s="215" t="s">
        <v>80</v>
      </c>
      <c r="AV102" s="11" t="s">
        <v>80</v>
      </c>
      <c r="AW102" s="11" t="s">
        <v>36</v>
      </c>
      <c r="AX102" s="11" t="s">
        <v>72</v>
      </c>
      <c r="AY102" s="215" t="s">
        <v>136</v>
      </c>
    </row>
    <row r="103" s="11" customFormat="1">
      <c r="B103" s="213"/>
      <c r="D103" s="214" t="s">
        <v>146</v>
      </c>
      <c r="E103" s="215" t="s">
        <v>5</v>
      </c>
      <c r="F103" s="216" t="s">
        <v>174</v>
      </c>
      <c r="H103" s="217">
        <v>0.92000000000000004</v>
      </c>
      <c r="I103" s="218"/>
      <c r="L103" s="213"/>
      <c r="M103" s="219"/>
      <c r="N103" s="220"/>
      <c r="O103" s="220"/>
      <c r="P103" s="220"/>
      <c r="Q103" s="220"/>
      <c r="R103" s="220"/>
      <c r="S103" s="220"/>
      <c r="T103" s="221"/>
      <c r="AT103" s="215" t="s">
        <v>146</v>
      </c>
      <c r="AU103" s="215" t="s">
        <v>80</v>
      </c>
      <c r="AV103" s="11" t="s">
        <v>80</v>
      </c>
      <c r="AW103" s="11" t="s">
        <v>36</v>
      </c>
      <c r="AX103" s="11" t="s">
        <v>72</v>
      </c>
      <c r="AY103" s="215" t="s">
        <v>136</v>
      </c>
    </row>
    <row r="104" s="11" customFormat="1">
      <c r="B104" s="213"/>
      <c r="D104" s="214" t="s">
        <v>146</v>
      </c>
      <c r="E104" s="215" t="s">
        <v>5</v>
      </c>
      <c r="F104" s="216" t="s">
        <v>175</v>
      </c>
      <c r="H104" s="217">
        <v>0.40000000000000002</v>
      </c>
      <c r="I104" s="218"/>
      <c r="L104" s="213"/>
      <c r="M104" s="219"/>
      <c r="N104" s="220"/>
      <c r="O104" s="220"/>
      <c r="P104" s="220"/>
      <c r="Q104" s="220"/>
      <c r="R104" s="220"/>
      <c r="S104" s="220"/>
      <c r="T104" s="221"/>
      <c r="AT104" s="215" t="s">
        <v>146</v>
      </c>
      <c r="AU104" s="215" t="s">
        <v>80</v>
      </c>
      <c r="AV104" s="11" t="s">
        <v>80</v>
      </c>
      <c r="AW104" s="11" t="s">
        <v>36</v>
      </c>
      <c r="AX104" s="11" t="s">
        <v>72</v>
      </c>
      <c r="AY104" s="215" t="s">
        <v>136</v>
      </c>
    </row>
    <row r="105" s="11" customFormat="1">
      <c r="B105" s="213"/>
      <c r="D105" s="214" t="s">
        <v>146</v>
      </c>
      <c r="E105" s="215" t="s">
        <v>5</v>
      </c>
      <c r="F105" s="216" t="s">
        <v>176</v>
      </c>
      <c r="H105" s="217">
        <v>1.976</v>
      </c>
      <c r="I105" s="218"/>
      <c r="L105" s="213"/>
      <c r="M105" s="219"/>
      <c r="N105" s="220"/>
      <c r="O105" s="220"/>
      <c r="P105" s="220"/>
      <c r="Q105" s="220"/>
      <c r="R105" s="220"/>
      <c r="S105" s="220"/>
      <c r="T105" s="221"/>
      <c r="AT105" s="215" t="s">
        <v>146</v>
      </c>
      <c r="AU105" s="215" t="s">
        <v>80</v>
      </c>
      <c r="AV105" s="11" t="s">
        <v>80</v>
      </c>
      <c r="AW105" s="11" t="s">
        <v>36</v>
      </c>
      <c r="AX105" s="11" t="s">
        <v>72</v>
      </c>
      <c r="AY105" s="215" t="s">
        <v>136</v>
      </c>
    </row>
    <row r="106" s="12" customFormat="1">
      <c r="B106" s="232"/>
      <c r="D106" s="214" t="s">
        <v>146</v>
      </c>
      <c r="E106" s="233" t="s">
        <v>91</v>
      </c>
      <c r="F106" s="234" t="s">
        <v>177</v>
      </c>
      <c r="H106" s="235">
        <v>6.4820000000000002</v>
      </c>
      <c r="I106" s="236"/>
      <c r="L106" s="232"/>
      <c r="M106" s="237"/>
      <c r="N106" s="238"/>
      <c r="O106" s="238"/>
      <c r="P106" s="238"/>
      <c r="Q106" s="238"/>
      <c r="R106" s="238"/>
      <c r="S106" s="238"/>
      <c r="T106" s="239"/>
      <c r="AT106" s="233" t="s">
        <v>146</v>
      </c>
      <c r="AU106" s="233" t="s">
        <v>80</v>
      </c>
      <c r="AV106" s="12" t="s">
        <v>83</v>
      </c>
      <c r="AW106" s="12" t="s">
        <v>36</v>
      </c>
      <c r="AX106" s="12" t="s">
        <v>11</v>
      </c>
      <c r="AY106" s="233" t="s">
        <v>136</v>
      </c>
    </row>
    <row r="107" s="1" customFormat="1" ht="16.5" customHeight="1">
      <c r="B107" s="200"/>
      <c r="C107" s="201" t="s">
        <v>178</v>
      </c>
      <c r="D107" s="201" t="s">
        <v>139</v>
      </c>
      <c r="E107" s="202" t="s">
        <v>179</v>
      </c>
      <c r="F107" s="203" t="s">
        <v>180</v>
      </c>
      <c r="G107" s="204" t="s">
        <v>142</v>
      </c>
      <c r="H107" s="205">
        <v>6.4820000000000002</v>
      </c>
      <c r="I107" s="206"/>
      <c r="J107" s="207">
        <f>ROUND(I107*H107,0)</f>
        <v>0</v>
      </c>
      <c r="K107" s="203" t="s">
        <v>143</v>
      </c>
      <c r="L107" s="45"/>
      <c r="M107" s="208" t="s">
        <v>5</v>
      </c>
      <c r="N107" s="209" t="s">
        <v>43</v>
      </c>
      <c r="O107" s="46"/>
      <c r="P107" s="210">
        <f>O107*H107</f>
        <v>0</v>
      </c>
      <c r="Q107" s="210">
        <v>0.00019699999999999999</v>
      </c>
      <c r="R107" s="210">
        <f>Q107*H107</f>
        <v>0.0012769540000000001</v>
      </c>
      <c r="S107" s="210">
        <v>0</v>
      </c>
      <c r="T107" s="211">
        <f>S107*H107</f>
        <v>0</v>
      </c>
      <c r="AR107" s="23" t="s">
        <v>170</v>
      </c>
      <c r="AT107" s="23" t="s">
        <v>139</v>
      </c>
      <c r="AU107" s="23" t="s">
        <v>80</v>
      </c>
      <c r="AY107" s="23" t="s">
        <v>136</v>
      </c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23" t="s">
        <v>11</v>
      </c>
      <c r="BK107" s="212">
        <f>ROUND(I107*H107,0)</f>
        <v>0</v>
      </c>
      <c r="BL107" s="23" t="s">
        <v>170</v>
      </c>
      <c r="BM107" s="23" t="s">
        <v>181</v>
      </c>
    </row>
    <row r="108" s="11" customFormat="1">
      <c r="B108" s="213"/>
      <c r="D108" s="214" t="s">
        <v>146</v>
      </c>
      <c r="E108" s="215" t="s">
        <v>5</v>
      </c>
      <c r="F108" s="216" t="s">
        <v>91</v>
      </c>
      <c r="H108" s="217">
        <v>6.4820000000000002</v>
      </c>
      <c r="I108" s="218"/>
      <c r="L108" s="213"/>
      <c r="M108" s="219"/>
      <c r="N108" s="220"/>
      <c r="O108" s="220"/>
      <c r="P108" s="220"/>
      <c r="Q108" s="220"/>
      <c r="R108" s="220"/>
      <c r="S108" s="220"/>
      <c r="T108" s="221"/>
      <c r="AT108" s="215" t="s">
        <v>146</v>
      </c>
      <c r="AU108" s="215" t="s">
        <v>80</v>
      </c>
      <c r="AV108" s="11" t="s">
        <v>80</v>
      </c>
      <c r="AW108" s="11" t="s">
        <v>36</v>
      </c>
      <c r="AX108" s="11" t="s">
        <v>11</v>
      </c>
      <c r="AY108" s="215" t="s">
        <v>136</v>
      </c>
    </row>
    <row r="109" s="1" customFormat="1" ht="16.5" customHeight="1">
      <c r="B109" s="200"/>
      <c r="C109" s="201" t="s">
        <v>182</v>
      </c>
      <c r="D109" s="201" t="s">
        <v>139</v>
      </c>
      <c r="E109" s="202" t="s">
        <v>183</v>
      </c>
      <c r="F109" s="203" t="s">
        <v>184</v>
      </c>
      <c r="G109" s="204" t="s">
        <v>161</v>
      </c>
      <c r="H109" s="205">
        <v>0.090999999999999998</v>
      </c>
      <c r="I109" s="206"/>
      <c r="J109" s="207">
        <f>ROUND(I109*H109,0)</f>
        <v>0</v>
      </c>
      <c r="K109" s="203" t="s">
        <v>143</v>
      </c>
      <c r="L109" s="45"/>
      <c r="M109" s="208" t="s">
        <v>5</v>
      </c>
      <c r="N109" s="209" t="s">
        <v>43</v>
      </c>
      <c r="O109" s="46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AR109" s="23" t="s">
        <v>170</v>
      </c>
      <c r="AT109" s="23" t="s">
        <v>139</v>
      </c>
      <c r="AU109" s="23" t="s">
        <v>80</v>
      </c>
      <c r="AY109" s="23" t="s">
        <v>136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23" t="s">
        <v>11</v>
      </c>
      <c r="BK109" s="212">
        <f>ROUND(I109*H109,0)</f>
        <v>0</v>
      </c>
      <c r="BL109" s="23" t="s">
        <v>170</v>
      </c>
      <c r="BM109" s="23" t="s">
        <v>185</v>
      </c>
    </row>
    <row r="110" s="1" customFormat="1" ht="16.5" customHeight="1">
      <c r="B110" s="200"/>
      <c r="C110" s="201" t="s">
        <v>155</v>
      </c>
      <c r="D110" s="201" t="s">
        <v>139</v>
      </c>
      <c r="E110" s="202" t="s">
        <v>186</v>
      </c>
      <c r="F110" s="203" t="s">
        <v>187</v>
      </c>
      <c r="G110" s="204" t="s">
        <v>161</v>
      </c>
      <c r="H110" s="205">
        <v>0.090999999999999998</v>
      </c>
      <c r="I110" s="206"/>
      <c r="J110" s="207">
        <f>ROUND(I110*H110,0)</f>
        <v>0</v>
      </c>
      <c r="K110" s="203" t="s">
        <v>143</v>
      </c>
      <c r="L110" s="45"/>
      <c r="M110" s="208" t="s">
        <v>5</v>
      </c>
      <c r="N110" s="209" t="s">
        <v>43</v>
      </c>
      <c r="O110" s="46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AR110" s="23" t="s">
        <v>170</v>
      </c>
      <c r="AT110" s="23" t="s">
        <v>139</v>
      </c>
      <c r="AU110" s="23" t="s">
        <v>80</v>
      </c>
      <c r="AY110" s="23" t="s">
        <v>136</v>
      </c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23" t="s">
        <v>11</v>
      </c>
      <c r="BK110" s="212">
        <f>ROUND(I110*H110,0)</f>
        <v>0</v>
      </c>
      <c r="BL110" s="23" t="s">
        <v>170</v>
      </c>
      <c r="BM110" s="23" t="s">
        <v>188</v>
      </c>
    </row>
    <row r="111" s="10" customFormat="1" ht="29.88" customHeight="1">
      <c r="B111" s="187"/>
      <c r="D111" s="188" t="s">
        <v>71</v>
      </c>
      <c r="E111" s="198" t="s">
        <v>189</v>
      </c>
      <c r="F111" s="198" t="s">
        <v>190</v>
      </c>
      <c r="I111" s="190"/>
      <c r="J111" s="199">
        <f>BK111</f>
        <v>0</v>
      </c>
      <c r="L111" s="187"/>
      <c r="M111" s="192"/>
      <c r="N111" s="193"/>
      <c r="O111" s="193"/>
      <c r="P111" s="194">
        <f>SUM(P112:P117)</f>
        <v>0</v>
      </c>
      <c r="Q111" s="193"/>
      <c r="R111" s="194">
        <f>SUM(R112:R117)</f>
        <v>0.070734260000000007</v>
      </c>
      <c r="S111" s="193"/>
      <c r="T111" s="195">
        <f>SUM(T112:T117)</f>
        <v>0</v>
      </c>
      <c r="AR111" s="188" t="s">
        <v>80</v>
      </c>
      <c r="AT111" s="196" t="s">
        <v>71</v>
      </c>
      <c r="AU111" s="196" t="s">
        <v>11</v>
      </c>
      <c r="AY111" s="188" t="s">
        <v>136</v>
      </c>
      <c r="BK111" s="197">
        <f>SUM(BK112:BK117)</f>
        <v>0</v>
      </c>
    </row>
    <row r="112" s="1" customFormat="1" ht="16.5" customHeight="1">
      <c r="B112" s="200"/>
      <c r="C112" s="201" t="s">
        <v>137</v>
      </c>
      <c r="D112" s="201" t="s">
        <v>139</v>
      </c>
      <c r="E112" s="202" t="s">
        <v>191</v>
      </c>
      <c r="F112" s="203" t="s">
        <v>192</v>
      </c>
      <c r="G112" s="204" t="s">
        <v>142</v>
      </c>
      <c r="H112" s="205">
        <v>4.9800000000000004</v>
      </c>
      <c r="I112" s="206"/>
      <c r="J112" s="207">
        <f>ROUND(I112*H112,0)</f>
        <v>0</v>
      </c>
      <c r="K112" s="203" t="s">
        <v>143</v>
      </c>
      <c r="L112" s="45"/>
      <c r="M112" s="208" t="s">
        <v>5</v>
      </c>
      <c r="N112" s="209" t="s">
        <v>43</v>
      </c>
      <c r="O112" s="46"/>
      <c r="P112" s="210">
        <f>O112*H112</f>
        <v>0</v>
      </c>
      <c r="Q112" s="210">
        <v>0.00010000000000000001</v>
      </c>
      <c r="R112" s="210">
        <f>Q112*H112</f>
        <v>0.00049800000000000007</v>
      </c>
      <c r="S112" s="210">
        <v>0</v>
      </c>
      <c r="T112" s="211">
        <f>S112*H112</f>
        <v>0</v>
      </c>
      <c r="AR112" s="23" t="s">
        <v>170</v>
      </c>
      <c r="AT112" s="23" t="s">
        <v>139</v>
      </c>
      <c r="AU112" s="23" t="s">
        <v>80</v>
      </c>
      <c r="AY112" s="23" t="s">
        <v>136</v>
      </c>
      <c r="BE112" s="212">
        <f>IF(N112="základní",J112,0)</f>
        <v>0</v>
      </c>
      <c r="BF112" s="212">
        <f>IF(N112="snížená",J112,0)</f>
        <v>0</v>
      </c>
      <c r="BG112" s="212">
        <f>IF(N112="zákl. přenesená",J112,0)</f>
        <v>0</v>
      </c>
      <c r="BH112" s="212">
        <f>IF(N112="sníž. přenesená",J112,0)</f>
        <v>0</v>
      </c>
      <c r="BI112" s="212">
        <f>IF(N112="nulová",J112,0)</f>
        <v>0</v>
      </c>
      <c r="BJ112" s="23" t="s">
        <v>11</v>
      </c>
      <c r="BK112" s="212">
        <f>ROUND(I112*H112,0)</f>
        <v>0</v>
      </c>
      <c r="BL112" s="23" t="s">
        <v>170</v>
      </c>
      <c r="BM112" s="23" t="s">
        <v>193</v>
      </c>
    </row>
    <row r="113" s="11" customFormat="1">
      <c r="B113" s="213"/>
      <c r="D113" s="214" t="s">
        <v>146</v>
      </c>
      <c r="E113" s="215" t="s">
        <v>5</v>
      </c>
      <c r="F113" s="216" t="s">
        <v>194</v>
      </c>
      <c r="H113" s="217">
        <v>4.9800000000000004</v>
      </c>
      <c r="I113" s="218"/>
      <c r="L113" s="213"/>
      <c r="M113" s="219"/>
      <c r="N113" s="220"/>
      <c r="O113" s="220"/>
      <c r="P113" s="220"/>
      <c r="Q113" s="220"/>
      <c r="R113" s="220"/>
      <c r="S113" s="220"/>
      <c r="T113" s="221"/>
      <c r="AT113" s="215" t="s">
        <v>146</v>
      </c>
      <c r="AU113" s="215" t="s">
        <v>80</v>
      </c>
      <c r="AV113" s="11" t="s">
        <v>80</v>
      </c>
      <c r="AW113" s="11" t="s">
        <v>36</v>
      </c>
      <c r="AX113" s="11" t="s">
        <v>11</v>
      </c>
      <c r="AY113" s="215" t="s">
        <v>136</v>
      </c>
    </row>
    <row r="114" s="1" customFormat="1" ht="16.5" customHeight="1">
      <c r="B114" s="200"/>
      <c r="C114" s="201" t="s">
        <v>195</v>
      </c>
      <c r="D114" s="201" t="s">
        <v>139</v>
      </c>
      <c r="E114" s="202" t="s">
        <v>196</v>
      </c>
      <c r="F114" s="203" t="s">
        <v>197</v>
      </c>
      <c r="G114" s="204" t="s">
        <v>198</v>
      </c>
      <c r="H114" s="205">
        <v>8.3000000000000007</v>
      </c>
      <c r="I114" s="206"/>
      <c r="J114" s="207">
        <f>ROUND(I114*H114,0)</f>
        <v>0</v>
      </c>
      <c r="K114" s="203" t="s">
        <v>143</v>
      </c>
      <c r="L114" s="45"/>
      <c r="M114" s="208" t="s">
        <v>5</v>
      </c>
      <c r="N114" s="209" t="s">
        <v>43</v>
      </c>
      <c r="O114" s="46"/>
      <c r="P114" s="210">
        <f>O114*H114</f>
        <v>0</v>
      </c>
      <c r="Q114" s="210">
        <v>0.0084621999999999996</v>
      </c>
      <c r="R114" s="210">
        <f>Q114*H114</f>
        <v>0.070236260000000009</v>
      </c>
      <c r="S114" s="210">
        <v>0</v>
      </c>
      <c r="T114" s="211">
        <f>S114*H114</f>
        <v>0</v>
      </c>
      <c r="AR114" s="23" t="s">
        <v>170</v>
      </c>
      <c r="AT114" s="23" t="s">
        <v>139</v>
      </c>
      <c r="AU114" s="23" t="s">
        <v>80</v>
      </c>
      <c r="AY114" s="23" t="s">
        <v>136</v>
      </c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23" t="s">
        <v>11</v>
      </c>
      <c r="BK114" s="212">
        <f>ROUND(I114*H114,0)</f>
        <v>0</v>
      </c>
      <c r="BL114" s="23" t="s">
        <v>170</v>
      </c>
      <c r="BM114" s="23" t="s">
        <v>199</v>
      </c>
    </row>
    <row r="115" s="11" customFormat="1">
      <c r="B115" s="213"/>
      <c r="D115" s="214" t="s">
        <v>146</v>
      </c>
      <c r="E115" s="215" t="s">
        <v>5</v>
      </c>
      <c r="F115" s="216" t="s">
        <v>200</v>
      </c>
      <c r="H115" s="217">
        <v>8.3000000000000007</v>
      </c>
      <c r="I115" s="218"/>
      <c r="L115" s="213"/>
      <c r="M115" s="219"/>
      <c r="N115" s="220"/>
      <c r="O115" s="220"/>
      <c r="P115" s="220"/>
      <c r="Q115" s="220"/>
      <c r="R115" s="220"/>
      <c r="S115" s="220"/>
      <c r="T115" s="221"/>
      <c r="AT115" s="215" t="s">
        <v>146</v>
      </c>
      <c r="AU115" s="215" t="s">
        <v>80</v>
      </c>
      <c r="AV115" s="11" t="s">
        <v>80</v>
      </c>
      <c r="AW115" s="11" t="s">
        <v>36</v>
      </c>
      <c r="AX115" s="11" t="s">
        <v>11</v>
      </c>
      <c r="AY115" s="215" t="s">
        <v>136</v>
      </c>
    </row>
    <row r="116" s="1" customFormat="1" ht="25.5" customHeight="1">
      <c r="B116" s="200"/>
      <c r="C116" s="201" t="s">
        <v>201</v>
      </c>
      <c r="D116" s="201" t="s">
        <v>139</v>
      </c>
      <c r="E116" s="202" t="s">
        <v>202</v>
      </c>
      <c r="F116" s="203" t="s">
        <v>203</v>
      </c>
      <c r="G116" s="204" t="s">
        <v>161</v>
      </c>
      <c r="H116" s="205">
        <v>0.070999999999999994</v>
      </c>
      <c r="I116" s="206"/>
      <c r="J116" s="207">
        <f>ROUND(I116*H116,0)</f>
        <v>0</v>
      </c>
      <c r="K116" s="203" t="s">
        <v>143</v>
      </c>
      <c r="L116" s="45"/>
      <c r="M116" s="208" t="s">
        <v>5</v>
      </c>
      <c r="N116" s="209" t="s">
        <v>43</v>
      </c>
      <c r="O116" s="46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AR116" s="23" t="s">
        <v>170</v>
      </c>
      <c r="AT116" s="23" t="s">
        <v>139</v>
      </c>
      <c r="AU116" s="23" t="s">
        <v>80</v>
      </c>
      <c r="AY116" s="23" t="s">
        <v>136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23" t="s">
        <v>11</v>
      </c>
      <c r="BK116" s="212">
        <f>ROUND(I116*H116,0)</f>
        <v>0</v>
      </c>
      <c r="BL116" s="23" t="s">
        <v>170</v>
      </c>
      <c r="BM116" s="23" t="s">
        <v>204</v>
      </c>
    </row>
    <row r="117" s="1" customFormat="1" ht="25.5" customHeight="1">
      <c r="B117" s="200"/>
      <c r="C117" s="201" t="s">
        <v>205</v>
      </c>
      <c r="D117" s="201" t="s">
        <v>139</v>
      </c>
      <c r="E117" s="202" t="s">
        <v>206</v>
      </c>
      <c r="F117" s="203" t="s">
        <v>207</v>
      </c>
      <c r="G117" s="204" t="s">
        <v>161</v>
      </c>
      <c r="H117" s="205">
        <v>0.070999999999999994</v>
      </c>
      <c r="I117" s="206"/>
      <c r="J117" s="207">
        <f>ROUND(I117*H117,0)</f>
        <v>0</v>
      </c>
      <c r="K117" s="203" t="s">
        <v>143</v>
      </c>
      <c r="L117" s="45"/>
      <c r="M117" s="208" t="s">
        <v>5</v>
      </c>
      <c r="N117" s="209" t="s">
        <v>43</v>
      </c>
      <c r="O117" s="46"/>
      <c r="P117" s="210">
        <f>O117*H117</f>
        <v>0</v>
      </c>
      <c r="Q117" s="210">
        <v>0</v>
      </c>
      <c r="R117" s="210">
        <f>Q117*H117</f>
        <v>0</v>
      </c>
      <c r="S117" s="210">
        <v>0</v>
      </c>
      <c r="T117" s="211">
        <f>S117*H117</f>
        <v>0</v>
      </c>
      <c r="AR117" s="23" t="s">
        <v>170</v>
      </c>
      <c r="AT117" s="23" t="s">
        <v>139</v>
      </c>
      <c r="AU117" s="23" t="s">
        <v>80</v>
      </c>
      <c r="AY117" s="23" t="s">
        <v>136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23" t="s">
        <v>11</v>
      </c>
      <c r="BK117" s="212">
        <f>ROUND(I117*H117,0)</f>
        <v>0</v>
      </c>
      <c r="BL117" s="23" t="s">
        <v>170</v>
      </c>
      <c r="BM117" s="23" t="s">
        <v>208</v>
      </c>
    </row>
    <row r="118" s="10" customFormat="1" ht="29.88" customHeight="1">
      <c r="B118" s="187"/>
      <c r="D118" s="188" t="s">
        <v>71</v>
      </c>
      <c r="E118" s="198" t="s">
        <v>209</v>
      </c>
      <c r="F118" s="198" t="s">
        <v>210</v>
      </c>
      <c r="I118" s="190"/>
      <c r="J118" s="199">
        <f>BK118</f>
        <v>0</v>
      </c>
      <c r="L118" s="187"/>
      <c r="M118" s="192"/>
      <c r="N118" s="193"/>
      <c r="O118" s="193"/>
      <c r="P118" s="194">
        <f>SUM(P119:P120)</f>
        <v>0</v>
      </c>
      <c r="Q118" s="193"/>
      <c r="R118" s="194">
        <f>SUM(R119:R120)</f>
        <v>0</v>
      </c>
      <c r="S118" s="193"/>
      <c r="T118" s="195">
        <f>SUM(T119:T120)</f>
        <v>2.4359999999999999</v>
      </c>
      <c r="AR118" s="188" t="s">
        <v>80</v>
      </c>
      <c r="AT118" s="196" t="s">
        <v>71</v>
      </c>
      <c r="AU118" s="196" t="s">
        <v>11</v>
      </c>
      <c r="AY118" s="188" t="s">
        <v>136</v>
      </c>
      <c r="BK118" s="197">
        <f>SUM(BK119:BK120)</f>
        <v>0</v>
      </c>
    </row>
    <row r="119" s="1" customFormat="1" ht="16.5" customHeight="1">
      <c r="B119" s="200"/>
      <c r="C119" s="201" t="s">
        <v>211</v>
      </c>
      <c r="D119" s="201" t="s">
        <v>139</v>
      </c>
      <c r="E119" s="202" t="s">
        <v>212</v>
      </c>
      <c r="F119" s="203" t="s">
        <v>213</v>
      </c>
      <c r="G119" s="204" t="s">
        <v>154</v>
      </c>
      <c r="H119" s="205">
        <v>14</v>
      </c>
      <c r="I119" s="206"/>
      <c r="J119" s="207">
        <f>ROUND(I119*H119,0)</f>
        <v>0</v>
      </c>
      <c r="K119" s="203" t="s">
        <v>5</v>
      </c>
      <c r="L119" s="45"/>
      <c r="M119" s="208" t="s">
        <v>5</v>
      </c>
      <c r="N119" s="209" t="s">
        <v>43</v>
      </c>
      <c r="O119" s="46"/>
      <c r="P119" s="210">
        <f>O119*H119</f>
        <v>0</v>
      </c>
      <c r="Q119" s="210">
        <v>0</v>
      </c>
      <c r="R119" s="210">
        <f>Q119*H119</f>
        <v>0</v>
      </c>
      <c r="S119" s="210">
        <v>0.17399999999999999</v>
      </c>
      <c r="T119" s="211">
        <f>S119*H119</f>
        <v>2.4359999999999999</v>
      </c>
      <c r="AR119" s="23" t="s">
        <v>170</v>
      </c>
      <c r="AT119" s="23" t="s">
        <v>139</v>
      </c>
      <c r="AU119" s="23" t="s">
        <v>80</v>
      </c>
      <c r="AY119" s="23" t="s">
        <v>136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23" t="s">
        <v>11</v>
      </c>
      <c r="BK119" s="212">
        <f>ROUND(I119*H119,0)</f>
        <v>0</v>
      </c>
      <c r="BL119" s="23" t="s">
        <v>170</v>
      </c>
      <c r="BM119" s="23" t="s">
        <v>214</v>
      </c>
    </row>
    <row r="120" s="11" customFormat="1">
      <c r="B120" s="213"/>
      <c r="D120" s="214" t="s">
        <v>146</v>
      </c>
      <c r="E120" s="215" t="s">
        <v>5</v>
      </c>
      <c r="F120" s="216" t="s">
        <v>215</v>
      </c>
      <c r="H120" s="217">
        <v>14</v>
      </c>
      <c r="I120" s="218"/>
      <c r="L120" s="213"/>
      <c r="M120" s="219"/>
      <c r="N120" s="220"/>
      <c r="O120" s="220"/>
      <c r="P120" s="220"/>
      <c r="Q120" s="220"/>
      <c r="R120" s="220"/>
      <c r="S120" s="220"/>
      <c r="T120" s="221"/>
      <c r="AT120" s="215" t="s">
        <v>146</v>
      </c>
      <c r="AU120" s="215" t="s">
        <v>80</v>
      </c>
      <c r="AV120" s="11" t="s">
        <v>80</v>
      </c>
      <c r="AW120" s="11" t="s">
        <v>36</v>
      </c>
      <c r="AX120" s="11" t="s">
        <v>11</v>
      </c>
      <c r="AY120" s="215" t="s">
        <v>136</v>
      </c>
    </row>
    <row r="121" s="10" customFormat="1" ht="29.88" customHeight="1">
      <c r="B121" s="187"/>
      <c r="D121" s="188" t="s">
        <v>71</v>
      </c>
      <c r="E121" s="198" t="s">
        <v>216</v>
      </c>
      <c r="F121" s="198" t="s">
        <v>217</v>
      </c>
      <c r="I121" s="190"/>
      <c r="J121" s="199">
        <f>BK121</f>
        <v>0</v>
      </c>
      <c r="L121" s="187"/>
      <c r="M121" s="192"/>
      <c r="N121" s="193"/>
      <c r="O121" s="193"/>
      <c r="P121" s="194">
        <f>SUM(P122:P131)</f>
        <v>0</v>
      </c>
      <c r="Q121" s="193"/>
      <c r="R121" s="194">
        <f>SUM(R122:R131)</f>
        <v>0.0028</v>
      </c>
      <c r="S121" s="193"/>
      <c r="T121" s="195">
        <f>SUM(T122:T131)</f>
        <v>0</v>
      </c>
      <c r="AR121" s="188" t="s">
        <v>80</v>
      </c>
      <c r="AT121" s="196" t="s">
        <v>71</v>
      </c>
      <c r="AU121" s="196" t="s">
        <v>11</v>
      </c>
      <c r="AY121" s="188" t="s">
        <v>136</v>
      </c>
      <c r="BK121" s="197">
        <f>SUM(BK122:BK131)</f>
        <v>0</v>
      </c>
    </row>
    <row r="122" s="1" customFormat="1" ht="16.5" customHeight="1">
      <c r="B122" s="200"/>
      <c r="C122" s="201" t="s">
        <v>218</v>
      </c>
      <c r="D122" s="201" t="s">
        <v>139</v>
      </c>
      <c r="E122" s="202" t="s">
        <v>219</v>
      </c>
      <c r="F122" s="203" t="s">
        <v>220</v>
      </c>
      <c r="G122" s="204" t="s">
        <v>154</v>
      </c>
      <c r="H122" s="205">
        <v>8</v>
      </c>
      <c r="I122" s="206"/>
      <c r="J122" s="207">
        <f>ROUND(I122*H122,0)</f>
        <v>0</v>
      </c>
      <c r="K122" s="203" t="s">
        <v>143</v>
      </c>
      <c r="L122" s="45"/>
      <c r="M122" s="208" t="s">
        <v>5</v>
      </c>
      <c r="N122" s="209" t="s">
        <v>43</v>
      </c>
      <c r="O122" s="46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AR122" s="23" t="s">
        <v>170</v>
      </c>
      <c r="AT122" s="23" t="s">
        <v>139</v>
      </c>
      <c r="AU122" s="23" t="s">
        <v>80</v>
      </c>
      <c r="AY122" s="23" t="s">
        <v>136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23" t="s">
        <v>11</v>
      </c>
      <c r="BK122" s="212">
        <f>ROUND(I122*H122,0)</f>
        <v>0</v>
      </c>
      <c r="BL122" s="23" t="s">
        <v>170</v>
      </c>
      <c r="BM122" s="23" t="s">
        <v>221</v>
      </c>
    </row>
    <row r="123" s="11" customFormat="1">
      <c r="B123" s="213"/>
      <c r="D123" s="214" t="s">
        <v>146</v>
      </c>
      <c r="E123" s="215" t="s">
        <v>5</v>
      </c>
      <c r="F123" s="216" t="s">
        <v>222</v>
      </c>
      <c r="H123" s="217">
        <v>2</v>
      </c>
      <c r="I123" s="218"/>
      <c r="L123" s="213"/>
      <c r="M123" s="219"/>
      <c r="N123" s="220"/>
      <c r="O123" s="220"/>
      <c r="P123" s="220"/>
      <c r="Q123" s="220"/>
      <c r="R123" s="220"/>
      <c r="S123" s="220"/>
      <c r="T123" s="221"/>
      <c r="AT123" s="215" t="s">
        <v>146</v>
      </c>
      <c r="AU123" s="215" t="s">
        <v>80</v>
      </c>
      <c r="AV123" s="11" t="s">
        <v>80</v>
      </c>
      <c r="AW123" s="11" t="s">
        <v>36</v>
      </c>
      <c r="AX123" s="11" t="s">
        <v>72</v>
      </c>
      <c r="AY123" s="215" t="s">
        <v>136</v>
      </c>
    </row>
    <row r="124" s="11" customFormat="1">
      <c r="B124" s="213"/>
      <c r="D124" s="214" t="s">
        <v>146</v>
      </c>
      <c r="E124" s="215" t="s">
        <v>5</v>
      </c>
      <c r="F124" s="216" t="s">
        <v>223</v>
      </c>
      <c r="H124" s="217">
        <v>6</v>
      </c>
      <c r="I124" s="218"/>
      <c r="L124" s="213"/>
      <c r="M124" s="219"/>
      <c r="N124" s="220"/>
      <c r="O124" s="220"/>
      <c r="P124" s="220"/>
      <c r="Q124" s="220"/>
      <c r="R124" s="220"/>
      <c r="S124" s="220"/>
      <c r="T124" s="221"/>
      <c r="AT124" s="215" t="s">
        <v>146</v>
      </c>
      <c r="AU124" s="215" t="s">
        <v>80</v>
      </c>
      <c r="AV124" s="11" t="s">
        <v>80</v>
      </c>
      <c r="AW124" s="11" t="s">
        <v>36</v>
      </c>
      <c r="AX124" s="11" t="s">
        <v>72</v>
      </c>
      <c r="AY124" s="215" t="s">
        <v>136</v>
      </c>
    </row>
    <row r="125" s="12" customFormat="1">
      <c r="B125" s="232"/>
      <c r="D125" s="214" t="s">
        <v>146</v>
      </c>
      <c r="E125" s="233" t="s">
        <v>5</v>
      </c>
      <c r="F125" s="234" t="s">
        <v>177</v>
      </c>
      <c r="H125" s="235">
        <v>8</v>
      </c>
      <c r="I125" s="236"/>
      <c r="L125" s="232"/>
      <c r="M125" s="237"/>
      <c r="N125" s="238"/>
      <c r="O125" s="238"/>
      <c r="P125" s="238"/>
      <c r="Q125" s="238"/>
      <c r="R125" s="238"/>
      <c r="S125" s="238"/>
      <c r="T125" s="239"/>
      <c r="AT125" s="233" t="s">
        <v>146</v>
      </c>
      <c r="AU125" s="233" t="s">
        <v>80</v>
      </c>
      <c r="AV125" s="12" t="s">
        <v>83</v>
      </c>
      <c r="AW125" s="12" t="s">
        <v>36</v>
      </c>
      <c r="AX125" s="12" t="s">
        <v>11</v>
      </c>
      <c r="AY125" s="233" t="s">
        <v>136</v>
      </c>
    </row>
    <row r="126" s="1" customFormat="1" ht="16.5" customHeight="1">
      <c r="B126" s="200"/>
      <c r="C126" s="222" t="s">
        <v>12</v>
      </c>
      <c r="D126" s="222" t="s">
        <v>151</v>
      </c>
      <c r="E126" s="223" t="s">
        <v>224</v>
      </c>
      <c r="F126" s="224" t="s">
        <v>225</v>
      </c>
      <c r="G126" s="225" t="s">
        <v>154</v>
      </c>
      <c r="H126" s="226">
        <v>8</v>
      </c>
      <c r="I126" s="227"/>
      <c r="J126" s="228">
        <f>ROUND(I126*H126,0)</f>
        <v>0</v>
      </c>
      <c r="K126" s="224" t="s">
        <v>5</v>
      </c>
      <c r="L126" s="229"/>
      <c r="M126" s="230" t="s">
        <v>5</v>
      </c>
      <c r="N126" s="231" t="s">
        <v>43</v>
      </c>
      <c r="O126" s="46"/>
      <c r="P126" s="210">
        <f>O126*H126</f>
        <v>0</v>
      </c>
      <c r="Q126" s="210">
        <v>0.00035</v>
      </c>
      <c r="R126" s="210">
        <f>Q126*H126</f>
        <v>0.0028</v>
      </c>
      <c r="S126" s="210">
        <v>0</v>
      </c>
      <c r="T126" s="211">
        <f>S126*H126</f>
        <v>0</v>
      </c>
      <c r="AR126" s="23" t="s">
        <v>226</v>
      </c>
      <c r="AT126" s="23" t="s">
        <v>151</v>
      </c>
      <c r="AU126" s="23" t="s">
        <v>80</v>
      </c>
      <c r="AY126" s="23" t="s">
        <v>136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23" t="s">
        <v>11</v>
      </c>
      <c r="BK126" s="212">
        <f>ROUND(I126*H126,0)</f>
        <v>0</v>
      </c>
      <c r="BL126" s="23" t="s">
        <v>170</v>
      </c>
      <c r="BM126" s="23" t="s">
        <v>227</v>
      </c>
    </row>
    <row r="127" s="11" customFormat="1">
      <c r="B127" s="213"/>
      <c r="D127" s="214" t="s">
        <v>146</v>
      </c>
      <c r="E127" s="215" t="s">
        <v>5</v>
      </c>
      <c r="F127" s="216" t="s">
        <v>222</v>
      </c>
      <c r="H127" s="217">
        <v>2</v>
      </c>
      <c r="I127" s="218"/>
      <c r="L127" s="213"/>
      <c r="M127" s="219"/>
      <c r="N127" s="220"/>
      <c r="O127" s="220"/>
      <c r="P127" s="220"/>
      <c r="Q127" s="220"/>
      <c r="R127" s="220"/>
      <c r="S127" s="220"/>
      <c r="T127" s="221"/>
      <c r="AT127" s="215" t="s">
        <v>146</v>
      </c>
      <c r="AU127" s="215" t="s">
        <v>80</v>
      </c>
      <c r="AV127" s="11" t="s">
        <v>80</v>
      </c>
      <c r="AW127" s="11" t="s">
        <v>36</v>
      </c>
      <c r="AX127" s="11" t="s">
        <v>72</v>
      </c>
      <c r="AY127" s="215" t="s">
        <v>136</v>
      </c>
    </row>
    <row r="128" s="11" customFormat="1">
      <c r="B128" s="213"/>
      <c r="D128" s="214" t="s">
        <v>146</v>
      </c>
      <c r="E128" s="215" t="s">
        <v>5</v>
      </c>
      <c r="F128" s="216" t="s">
        <v>223</v>
      </c>
      <c r="H128" s="217">
        <v>6</v>
      </c>
      <c r="I128" s="218"/>
      <c r="L128" s="213"/>
      <c r="M128" s="219"/>
      <c r="N128" s="220"/>
      <c r="O128" s="220"/>
      <c r="P128" s="220"/>
      <c r="Q128" s="220"/>
      <c r="R128" s="220"/>
      <c r="S128" s="220"/>
      <c r="T128" s="221"/>
      <c r="AT128" s="215" t="s">
        <v>146</v>
      </c>
      <c r="AU128" s="215" t="s">
        <v>80</v>
      </c>
      <c r="AV128" s="11" t="s">
        <v>80</v>
      </c>
      <c r="AW128" s="11" t="s">
        <v>36</v>
      </c>
      <c r="AX128" s="11" t="s">
        <v>72</v>
      </c>
      <c r="AY128" s="215" t="s">
        <v>136</v>
      </c>
    </row>
    <row r="129" s="12" customFormat="1">
      <c r="B129" s="232"/>
      <c r="D129" s="214" t="s">
        <v>146</v>
      </c>
      <c r="E129" s="233" t="s">
        <v>5</v>
      </c>
      <c r="F129" s="234" t="s">
        <v>177</v>
      </c>
      <c r="H129" s="235">
        <v>8</v>
      </c>
      <c r="I129" s="236"/>
      <c r="L129" s="232"/>
      <c r="M129" s="237"/>
      <c r="N129" s="238"/>
      <c r="O129" s="238"/>
      <c r="P129" s="238"/>
      <c r="Q129" s="238"/>
      <c r="R129" s="238"/>
      <c r="S129" s="238"/>
      <c r="T129" s="239"/>
      <c r="AT129" s="233" t="s">
        <v>146</v>
      </c>
      <c r="AU129" s="233" t="s">
        <v>80</v>
      </c>
      <c r="AV129" s="12" t="s">
        <v>83</v>
      </c>
      <c r="AW129" s="12" t="s">
        <v>36</v>
      </c>
      <c r="AX129" s="12" t="s">
        <v>11</v>
      </c>
      <c r="AY129" s="233" t="s">
        <v>136</v>
      </c>
    </row>
    <row r="130" s="1" customFormat="1" ht="16.5" customHeight="1">
      <c r="B130" s="200"/>
      <c r="C130" s="201" t="s">
        <v>170</v>
      </c>
      <c r="D130" s="201" t="s">
        <v>139</v>
      </c>
      <c r="E130" s="202" t="s">
        <v>228</v>
      </c>
      <c r="F130" s="203" t="s">
        <v>229</v>
      </c>
      <c r="G130" s="204" t="s">
        <v>161</v>
      </c>
      <c r="H130" s="205">
        <v>0.0030000000000000001</v>
      </c>
      <c r="I130" s="206"/>
      <c r="J130" s="207">
        <f>ROUND(I130*H130,0)</f>
        <v>0</v>
      </c>
      <c r="K130" s="203" t="s">
        <v>143</v>
      </c>
      <c r="L130" s="45"/>
      <c r="M130" s="208" t="s">
        <v>5</v>
      </c>
      <c r="N130" s="209" t="s">
        <v>43</v>
      </c>
      <c r="O130" s="46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AR130" s="23" t="s">
        <v>170</v>
      </c>
      <c r="AT130" s="23" t="s">
        <v>139</v>
      </c>
      <c r="AU130" s="23" t="s">
        <v>80</v>
      </c>
      <c r="AY130" s="23" t="s">
        <v>136</v>
      </c>
      <c r="BE130" s="212">
        <f>IF(N130="základní",J130,0)</f>
        <v>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23" t="s">
        <v>11</v>
      </c>
      <c r="BK130" s="212">
        <f>ROUND(I130*H130,0)</f>
        <v>0</v>
      </c>
      <c r="BL130" s="23" t="s">
        <v>170</v>
      </c>
      <c r="BM130" s="23" t="s">
        <v>230</v>
      </c>
    </row>
    <row r="131" s="1" customFormat="1" ht="16.5" customHeight="1">
      <c r="B131" s="200"/>
      <c r="C131" s="201" t="s">
        <v>231</v>
      </c>
      <c r="D131" s="201" t="s">
        <v>139</v>
      </c>
      <c r="E131" s="202" t="s">
        <v>232</v>
      </c>
      <c r="F131" s="203" t="s">
        <v>233</v>
      </c>
      <c r="G131" s="204" t="s">
        <v>161</v>
      </c>
      <c r="H131" s="205">
        <v>0.0030000000000000001</v>
      </c>
      <c r="I131" s="206"/>
      <c r="J131" s="207">
        <f>ROUND(I131*H131,0)</f>
        <v>0</v>
      </c>
      <c r="K131" s="203" t="s">
        <v>143</v>
      </c>
      <c r="L131" s="45"/>
      <c r="M131" s="208" t="s">
        <v>5</v>
      </c>
      <c r="N131" s="209" t="s">
        <v>43</v>
      </c>
      <c r="O131" s="46"/>
      <c r="P131" s="210">
        <f>O131*H131</f>
        <v>0</v>
      </c>
      <c r="Q131" s="210">
        <v>0</v>
      </c>
      <c r="R131" s="210">
        <f>Q131*H131</f>
        <v>0</v>
      </c>
      <c r="S131" s="210">
        <v>0</v>
      </c>
      <c r="T131" s="211">
        <f>S131*H131</f>
        <v>0</v>
      </c>
      <c r="AR131" s="23" t="s">
        <v>170</v>
      </c>
      <c r="AT131" s="23" t="s">
        <v>139</v>
      </c>
      <c r="AU131" s="23" t="s">
        <v>80</v>
      </c>
      <c r="AY131" s="23" t="s">
        <v>136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23" t="s">
        <v>11</v>
      </c>
      <c r="BK131" s="212">
        <f>ROUND(I131*H131,0)</f>
        <v>0</v>
      </c>
      <c r="BL131" s="23" t="s">
        <v>170</v>
      </c>
      <c r="BM131" s="23" t="s">
        <v>234</v>
      </c>
    </row>
    <row r="132" s="10" customFormat="1" ht="29.88" customHeight="1">
      <c r="B132" s="187"/>
      <c r="D132" s="188" t="s">
        <v>71</v>
      </c>
      <c r="E132" s="198" t="s">
        <v>235</v>
      </c>
      <c r="F132" s="198" t="s">
        <v>236</v>
      </c>
      <c r="I132" s="190"/>
      <c r="J132" s="199">
        <f>BK132</f>
        <v>0</v>
      </c>
      <c r="L132" s="187"/>
      <c r="M132" s="192"/>
      <c r="N132" s="193"/>
      <c r="O132" s="193"/>
      <c r="P132" s="194">
        <f>SUM(P133:P151)</f>
        <v>0</v>
      </c>
      <c r="Q132" s="193"/>
      <c r="R132" s="194">
        <f>SUM(R133:R151)</f>
        <v>0.018273790000000002</v>
      </c>
      <c r="S132" s="193"/>
      <c r="T132" s="195">
        <f>SUM(T133:T151)</f>
        <v>0.025000000000000001</v>
      </c>
      <c r="AR132" s="188" t="s">
        <v>80</v>
      </c>
      <c r="AT132" s="196" t="s">
        <v>71</v>
      </c>
      <c r="AU132" s="196" t="s">
        <v>11</v>
      </c>
      <c r="AY132" s="188" t="s">
        <v>136</v>
      </c>
      <c r="BK132" s="197">
        <f>SUM(BK133:BK151)</f>
        <v>0</v>
      </c>
    </row>
    <row r="133" s="1" customFormat="1" ht="16.5" customHeight="1">
      <c r="B133" s="200"/>
      <c r="C133" s="201" t="s">
        <v>237</v>
      </c>
      <c r="D133" s="201" t="s">
        <v>139</v>
      </c>
      <c r="E133" s="202" t="s">
        <v>238</v>
      </c>
      <c r="F133" s="203" t="s">
        <v>239</v>
      </c>
      <c r="G133" s="204" t="s">
        <v>154</v>
      </c>
      <c r="H133" s="205">
        <v>5</v>
      </c>
      <c r="I133" s="206"/>
      <c r="J133" s="207">
        <f>ROUND(I133*H133,0)</f>
        <v>0</v>
      </c>
      <c r="K133" s="203" t="s">
        <v>143</v>
      </c>
      <c r="L133" s="45"/>
      <c r="M133" s="208" t="s">
        <v>5</v>
      </c>
      <c r="N133" s="209" t="s">
        <v>43</v>
      </c>
      <c r="O133" s="46"/>
      <c r="P133" s="210">
        <f>O133*H133</f>
        <v>0</v>
      </c>
      <c r="Q133" s="210">
        <v>0.00069475799999999996</v>
      </c>
      <c r="R133" s="210">
        <f>Q133*H133</f>
        <v>0.00347379</v>
      </c>
      <c r="S133" s="210">
        <v>0.0050000000000000001</v>
      </c>
      <c r="T133" s="211">
        <f>S133*H133</f>
        <v>0.025000000000000001</v>
      </c>
      <c r="AR133" s="23" t="s">
        <v>170</v>
      </c>
      <c r="AT133" s="23" t="s">
        <v>139</v>
      </c>
      <c r="AU133" s="23" t="s">
        <v>80</v>
      </c>
      <c r="AY133" s="23" t="s">
        <v>136</v>
      </c>
      <c r="BE133" s="212">
        <f>IF(N133="základní",J133,0)</f>
        <v>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23" t="s">
        <v>11</v>
      </c>
      <c r="BK133" s="212">
        <f>ROUND(I133*H133,0)</f>
        <v>0</v>
      </c>
      <c r="BL133" s="23" t="s">
        <v>170</v>
      </c>
      <c r="BM133" s="23" t="s">
        <v>240</v>
      </c>
    </row>
    <row r="134" s="11" customFormat="1">
      <c r="B134" s="213"/>
      <c r="D134" s="214" t="s">
        <v>146</v>
      </c>
      <c r="E134" s="215" t="s">
        <v>5</v>
      </c>
      <c r="F134" s="216" t="s">
        <v>241</v>
      </c>
      <c r="H134" s="217">
        <v>1</v>
      </c>
      <c r="I134" s="218"/>
      <c r="L134" s="213"/>
      <c r="M134" s="219"/>
      <c r="N134" s="220"/>
      <c r="O134" s="220"/>
      <c r="P134" s="220"/>
      <c r="Q134" s="220"/>
      <c r="R134" s="220"/>
      <c r="S134" s="220"/>
      <c r="T134" s="221"/>
      <c r="AT134" s="215" t="s">
        <v>146</v>
      </c>
      <c r="AU134" s="215" t="s">
        <v>80</v>
      </c>
      <c r="AV134" s="11" t="s">
        <v>80</v>
      </c>
      <c r="AW134" s="11" t="s">
        <v>36</v>
      </c>
      <c r="AX134" s="11" t="s">
        <v>72</v>
      </c>
      <c r="AY134" s="215" t="s">
        <v>136</v>
      </c>
    </row>
    <row r="135" s="11" customFormat="1">
      <c r="B135" s="213"/>
      <c r="D135" s="214" t="s">
        <v>146</v>
      </c>
      <c r="E135" s="215" t="s">
        <v>5</v>
      </c>
      <c r="F135" s="216" t="s">
        <v>242</v>
      </c>
      <c r="H135" s="217">
        <v>1</v>
      </c>
      <c r="I135" s="218"/>
      <c r="L135" s="213"/>
      <c r="M135" s="219"/>
      <c r="N135" s="220"/>
      <c r="O135" s="220"/>
      <c r="P135" s="220"/>
      <c r="Q135" s="220"/>
      <c r="R135" s="220"/>
      <c r="S135" s="220"/>
      <c r="T135" s="221"/>
      <c r="AT135" s="215" t="s">
        <v>146</v>
      </c>
      <c r="AU135" s="215" t="s">
        <v>80</v>
      </c>
      <c r="AV135" s="11" t="s">
        <v>80</v>
      </c>
      <c r="AW135" s="11" t="s">
        <v>36</v>
      </c>
      <c r="AX135" s="11" t="s">
        <v>72</v>
      </c>
      <c r="AY135" s="215" t="s">
        <v>136</v>
      </c>
    </row>
    <row r="136" s="11" customFormat="1">
      <c r="B136" s="213"/>
      <c r="D136" s="214" t="s">
        <v>146</v>
      </c>
      <c r="E136" s="215" t="s">
        <v>5</v>
      </c>
      <c r="F136" s="216" t="s">
        <v>243</v>
      </c>
      <c r="H136" s="217">
        <v>1</v>
      </c>
      <c r="I136" s="218"/>
      <c r="L136" s="213"/>
      <c r="M136" s="219"/>
      <c r="N136" s="220"/>
      <c r="O136" s="220"/>
      <c r="P136" s="220"/>
      <c r="Q136" s="220"/>
      <c r="R136" s="220"/>
      <c r="S136" s="220"/>
      <c r="T136" s="221"/>
      <c r="AT136" s="215" t="s">
        <v>146</v>
      </c>
      <c r="AU136" s="215" t="s">
        <v>80</v>
      </c>
      <c r="AV136" s="11" t="s">
        <v>80</v>
      </c>
      <c r="AW136" s="11" t="s">
        <v>36</v>
      </c>
      <c r="AX136" s="11" t="s">
        <v>72</v>
      </c>
      <c r="AY136" s="215" t="s">
        <v>136</v>
      </c>
    </row>
    <row r="137" s="11" customFormat="1">
      <c r="B137" s="213"/>
      <c r="D137" s="214" t="s">
        <v>146</v>
      </c>
      <c r="E137" s="215" t="s">
        <v>5</v>
      </c>
      <c r="F137" s="216" t="s">
        <v>244</v>
      </c>
      <c r="H137" s="217">
        <v>1</v>
      </c>
      <c r="I137" s="218"/>
      <c r="L137" s="213"/>
      <c r="M137" s="219"/>
      <c r="N137" s="220"/>
      <c r="O137" s="220"/>
      <c r="P137" s="220"/>
      <c r="Q137" s="220"/>
      <c r="R137" s="220"/>
      <c r="S137" s="220"/>
      <c r="T137" s="221"/>
      <c r="AT137" s="215" t="s">
        <v>146</v>
      </c>
      <c r="AU137" s="215" t="s">
        <v>80</v>
      </c>
      <c r="AV137" s="11" t="s">
        <v>80</v>
      </c>
      <c r="AW137" s="11" t="s">
        <v>36</v>
      </c>
      <c r="AX137" s="11" t="s">
        <v>72</v>
      </c>
      <c r="AY137" s="215" t="s">
        <v>136</v>
      </c>
    </row>
    <row r="138" s="11" customFormat="1">
      <c r="B138" s="213"/>
      <c r="D138" s="214" t="s">
        <v>146</v>
      </c>
      <c r="E138" s="215" t="s">
        <v>5</v>
      </c>
      <c r="F138" s="216" t="s">
        <v>245</v>
      </c>
      <c r="H138" s="217">
        <v>1</v>
      </c>
      <c r="I138" s="218"/>
      <c r="L138" s="213"/>
      <c r="M138" s="219"/>
      <c r="N138" s="220"/>
      <c r="O138" s="220"/>
      <c r="P138" s="220"/>
      <c r="Q138" s="220"/>
      <c r="R138" s="220"/>
      <c r="S138" s="220"/>
      <c r="T138" s="221"/>
      <c r="AT138" s="215" t="s">
        <v>146</v>
      </c>
      <c r="AU138" s="215" t="s">
        <v>80</v>
      </c>
      <c r="AV138" s="11" t="s">
        <v>80</v>
      </c>
      <c r="AW138" s="11" t="s">
        <v>36</v>
      </c>
      <c r="AX138" s="11" t="s">
        <v>72</v>
      </c>
      <c r="AY138" s="215" t="s">
        <v>136</v>
      </c>
    </row>
    <row r="139" s="12" customFormat="1">
      <c r="B139" s="232"/>
      <c r="D139" s="214" t="s">
        <v>146</v>
      </c>
      <c r="E139" s="233" t="s">
        <v>5</v>
      </c>
      <c r="F139" s="234" t="s">
        <v>177</v>
      </c>
      <c r="H139" s="235">
        <v>5</v>
      </c>
      <c r="I139" s="236"/>
      <c r="L139" s="232"/>
      <c r="M139" s="237"/>
      <c r="N139" s="238"/>
      <c r="O139" s="238"/>
      <c r="P139" s="238"/>
      <c r="Q139" s="238"/>
      <c r="R139" s="238"/>
      <c r="S139" s="238"/>
      <c r="T139" s="239"/>
      <c r="AT139" s="233" t="s">
        <v>146</v>
      </c>
      <c r="AU139" s="233" t="s">
        <v>80</v>
      </c>
      <c r="AV139" s="12" t="s">
        <v>83</v>
      </c>
      <c r="AW139" s="12" t="s">
        <v>36</v>
      </c>
      <c r="AX139" s="12" t="s">
        <v>11</v>
      </c>
      <c r="AY139" s="233" t="s">
        <v>136</v>
      </c>
    </row>
    <row r="140" s="1" customFormat="1" ht="16.5" customHeight="1">
      <c r="B140" s="200"/>
      <c r="C140" s="222" t="s">
        <v>246</v>
      </c>
      <c r="D140" s="222" t="s">
        <v>151</v>
      </c>
      <c r="E140" s="223" t="s">
        <v>247</v>
      </c>
      <c r="F140" s="224" t="s">
        <v>248</v>
      </c>
      <c r="G140" s="225" t="s">
        <v>142</v>
      </c>
      <c r="H140" s="226">
        <v>5</v>
      </c>
      <c r="I140" s="227"/>
      <c r="J140" s="228">
        <f>ROUND(I140*H140,0)</f>
        <v>0</v>
      </c>
      <c r="K140" s="224" t="s">
        <v>143</v>
      </c>
      <c r="L140" s="229"/>
      <c r="M140" s="230" t="s">
        <v>5</v>
      </c>
      <c r="N140" s="231" t="s">
        <v>43</v>
      </c>
      <c r="O140" s="46"/>
      <c r="P140" s="210">
        <f>O140*H140</f>
        <v>0</v>
      </c>
      <c r="Q140" s="210">
        <v>0.0028700000000000002</v>
      </c>
      <c r="R140" s="210">
        <f>Q140*H140</f>
        <v>0.014350000000000002</v>
      </c>
      <c r="S140" s="210">
        <v>0</v>
      </c>
      <c r="T140" s="211">
        <f>S140*H140</f>
        <v>0</v>
      </c>
      <c r="AR140" s="23" t="s">
        <v>226</v>
      </c>
      <c r="AT140" s="23" t="s">
        <v>151</v>
      </c>
      <c r="AU140" s="23" t="s">
        <v>80</v>
      </c>
      <c r="AY140" s="23" t="s">
        <v>136</v>
      </c>
      <c r="BE140" s="212">
        <f>IF(N140="základní",J140,0)</f>
        <v>0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23" t="s">
        <v>11</v>
      </c>
      <c r="BK140" s="212">
        <f>ROUND(I140*H140,0)</f>
        <v>0</v>
      </c>
      <c r="BL140" s="23" t="s">
        <v>170</v>
      </c>
      <c r="BM140" s="23" t="s">
        <v>249</v>
      </c>
    </row>
    <row r="141" s="1" customFormat="1" ht="16.5" customHeight="1">
      <c r="B141" s="200"/>
      <c r="C141" s="201" t="s">
        <v>250</v>
      </c>
      <c r="D141" s="201" t="s">
        <v>139</v>
      </c>
      <c r="E141" s="202" t="s">
        <v>251</v>
      </c>
      <c r="F141" s="203" t="s">
        <v>252</v>
      </c>
      <c r="G141" s="204" t="s">
        <v>198</v>
      </c>
      <c r="H141" s="205">
        <v>13.1</v>
      </c>
      <c r="I141" s="206"/>
      <c r="J141" s="207">
        <f>ROUND(I141*H141,0)</f>
        <v>0</v>
      </c>
      <c r="K141" s="203" t="s">
        <v>143</v>
      </c>
      <c r="L141" s="45"/>
      <c r="M141" s="208" t="s">
        <v>5</v>
      </c>
      <c r="N141" s="209" t="s">
        <v>43</v>
      </c>
      <c r="O141" s="46"/>
      <c r="P141" s="210">
        <f>O141*H141</f>
        <v>0</v>
      </c>
      <c r="Q141" s="210">
        <v>0</v>
      </c>
      <c r="R141" s="210">
        <f>Q141*H141</f>
        <v>0</v>
      </c>
      <c r="S141" s="210">
        <v>0</v>
      </c>
      <c r="T141" s="211">
        <f>S141*H141</f>
        <v>0</v>
      </c>
      <c r="AR141" s="23" t="s">
        <v>170</v>
      </c>
      <c r="AT141" s="23" t="s">
        <v>139</v>
      </c>
      <c r="AU141" s="23" t="s">
        <v>80</v>
      </c>
      <c r="AY141" s="23" t="s">
        <v>136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23" t="s">
        <v>11</v>
      </c>
      <c r="BK141" s="212">
        <f>ROUND(I141*H141,0)</f>
        <v>0</v>
      </c>
      <c r="BL141" s="23" t="s">
        <v>170</v>
      </c>
      <c r="BM141" s="23" t="s">
        <v>253</v>
      </c>
    </row>
    <row r="142" s="11" customFormat="1">
      <c r="B142" s="213"/>
      <c r="D142" s="214" t="s">
        <v>146</v>
      </c>
      <c r="E142" s="215" t="s">
        <v>5</v>
      </c>
      <c r="F142" s="216" t="s">
        <v>254</v>
      </c>
      <c r="H142" s="217">
        <v>1.74</v>
      </c>
      <c r="I142" s="218"/>
      <c r="L142" s="213"/>
      <c r="M142" s="219"/>
      <c r="N142" s="220"/>
      <c r="O142" s="220"/>
      <c r="P142" s="220"/>
      <c r="Q142" s="220"/>
      <c r="R142" s="220"/>
      <c r="S142" s="220"/>
      <c r="T142" s="221"/>
      <c r="AT142" s="215" t="s">
        <v>146</v>
      </c>
      <c r="AU142" s="215" t="s">
        <v>80</v>
      </c>
      <c r="AV142" s="11" t="s">
        <v>80</v>
      </c>
      <c r="AW142" s="11" t="s">
        <v>36</v>
      </c>
      <c r="AX142" s="11" t="s">
        <v>72</v>
      </c>
      <c r="AY142" s="215" t="s">
        <v>136</v>
      </c>
    </row>
    <row r="143" s="11" customFormat="1">
      <c r="B143" s="213"/>
      <c r="D143" s="214" t="s">
        <v>146</v>
      </c>
      <c r="E143" s="215" t="s">
        <v>5</v>
      </c>
      <c r="F143" s="216" t="s">
        <v>255</v>
      </c>
      <c r="H143" s="217">
        <v>2.1600000000000001</v>
      </c>
      <c r="I143" s="218"/>
      <c r="L143" s="213"/>
      <c r="M143" s="219"/>
      <c r="N143" s="220"/>
      <c r="O143" s="220"/>
      <c r="P143" s="220"/>
      <c r="Q143" s="220"/>
      <c r="R143" s="220"/>
      <c r="S143" s="220"/>
      <c r="T143" s="221"/>
      <c r="AT143" s="215" t="s">
        <v>146</v>
      </c>
      <c r="AU143" s="215" t="s">
        <v>80</v>
      </c>
      <c r="AV143" s="11" t="s">
        <v>80</v>
      </c>
      <c r="AW143" s="11" t="s">
        <v>36</v>
      </c>
      <c r="AX143" s="11" t="s">
        <v>72</v>
      </c>
      <c r="AY143" s="215" t="s">
        <v>136</v>
      </c>
    </row>
    <row r="144" s="11" customFormat="1">
      <c r="B144" s="213"/>
      <c r="D144" s="214" t="s">
        <v>146</v>
      </c>
      <c r="E144" s="215" t="s">
        <v>5</v>
      </c>
      <c r="F144" s="216" t="s">
        <v>256</v>
      </c>
      <c r="H144" s="217">
        <v>4.5999999999999996</v>
      </c>
      <c r="I144" s="218"/>
      <c r="L144" s="213"/>
      <c r="M144" s="219"/>
      <c r="N144" s="220"/>
      <c r="O144" s="220"/>
      <c r="P144" s="220"/>
      <c r="Q144" s="220"/>
      <c r="R144" s="220"/>
      <c r="S144" s="220"/>
      <c r="T144" s="221"/>
      <c r="AT144" s="215" t="s">
        <v>146</v>
      </c>
      <c r="AU144" s="215" t="s">
        <v>80</v>
      </c>
      <c r="AV144" s="11" t="s">
        <v>80</v>
      </c>
      <c r="AW144" s="11" t="s">
        <v>36</v>
      </c>
      <c r="AX144" s="11" t="s">
        <v>72</v>
      </c>
      <c r="AY144" s="215" t="s">
        <v>136</v>
      </c>
    </row>
    <row r="145" s="11" customFormat="1">
      <c r="B145" s="213"/>
      <c r="D145" s="214" t="s">
        <v>146</v>
      </c>
      <c r="E145" s="215" t="s">
        <v>5</v>
      </c>
      <c r="F145" s="216" t="s">
        <v>257</v>
      </c>
      <c r="H145" s="217">
        <v>2</v>
      </c>
      <c r="I145" s="218"/>
      <c r="L145" s="213"/>
      <c r="M145" s="219"/>
      <c r="N145" s="220"/>
      <c r="O145" s="220"/>
      <c r="P145" s="220"/>
      <c r="Q145" s="220"/>
      <c r="R145" s="220"/>
      <c r="S145" s="220"/>
      <c r="T145" s="221"/>
      <c r="AT145" s="215" t="s">
        <v>146</v>
      </c>
      <c r="AU145" s="215" t="s">
        <v>80</v>
      </c>
      <c r="AV145" s="11" t="s">
        <v>80</v>
      </c>
      <c r="AW145" s="11" t="s">
        <v>36</v>
      </c>
      <c r="AX145" s="11" t="s">
        <v>72</v>
      </c>
      <c r="AY145" s="215" t="s">
        <v>136</v>
      </c>
    </row>
    <row r="146" s="11" customFormat="1">
      <c r="B146" s="213"/>
      <c r="D146" s="214" t="s">
        <v>146</v>
      </c>
      <c r="E146" s="215" t="s">
        <v>5</v>
      </c>
      <c r="F146" s="216" t="s">
        <v>258</v>
      </c>
      <c r="H146" s="217">
        <v>2.6000000000000001</v>
      </c>
      <c r="I146" s="218"/>
      <c r="L146" s="213"/>
      <c r="M146" s="219"/>
      <c r="N146" s="220"/>
      <c r="O146" s="220"/>
      <c r="P146" s="220"/>
      <c r="Q146" s="220"/>
      <c r="R146" s="220"/>
      <c r="S146" s="220"/>
      <c r="T146" s="221"/>
      <c r="AT146" s="215" t="s">
        <v>146</v>
      </c>
      <c r="AU146" s="215" t="s">
        <v>80</v>
      </c>
      <c r="AV146" s="11" t="s">
        <v>80</v>
      </c>
      <c r="AW146" s="11" t="s">
        <v>36</v>
      </c>
      <c r="AX146" s="11" t="s">
        <v>72</v>
      </c>
      <c r="AY146" s="215" t="s">
        <v>136</v>
      </c>
    </row>
    <row r="147" s="12" customFormat="1">
      <c r="B147" s="232"/>
      <c r="D147" s="214" t="s">
        <v>146</v>
      </c>
      <c r="E147" s="233" t="s">
        <v>98</v>
      </c>
      <c r="F147" s="234" t="s">
        <v>177</v>
      </c>
      <c r="H147" s="235">
        <v>13.1</v>
      </c>
      <c r="I147" s="236"/>
      <c r="L147" s="232"/>
      <c r="M147" s="237"/>
      <c r="N147" s="238"/>
      <c r="O147" s="238"/>
      <c r="P147" s="238"/>
      <c r="Q147" s="238"/>
      <c r="R147" s="238"/>
      <c r="S147" s="238"/>
      <c r="T147" s="239"/>
      <c r="AT147" s="233" t="s">
        <v>146</v>
      </c>
      <c r="AU147" s="233" t="s">
        <v>80</v>
      </c>
      <c r="AV147" s="12" t="s">
        <v>83</v>
      </c>
      <c r="AW147" s="12" t="s">
        <v>36</v>
      </c>
      <c r="AX147" s="12" t="s">
        <v>11</v>
      </c>
      <c r="AY147" s="233" t="s">
        <v>136</v>
      </c>
    </row>
    <row r="148" s="1" customFormat="1" ht="16.5" customHeight="1">
      <c r="B148" s="200"/>
      <c r="C148" s="222" t="s">
        <v>10</v>
      </c>
      <c r="D148" s="222" t="s">
        <v>151</v>
      </c>
      <c r="E148" s="223" t="s">
        <v>259</v>
      </c>
      <c r="F148" s="224" t="s">
        <v>260</v>
      </c>
      <c r="G148" s="225" t="s">
        <v>198</v>
      </c>
      <c r="H148" s="226">
        <v>15</v>
      </c>
      <c r="I148" s="227"/>
      <c r="J148" s="228">
        <f>ROUND(I148*H148,0)</f>
        <v>0</v>
      </c>
      <c r="K148" s="224" t="s">
        <v>5</v>
      </c>
      <c r="L148" s="229"/>
      <c r="M148" s="230" t="s">
        <v>5</v>
      </c>
      <c r="N148" s="231" t="s">
        <v>43</v>
      </c>
      <c r="O148" s="46"/>
      <c r="P148" s="210">
        <f>O148*H148</f>
        <v>0</v>
      </c>
      <c r="Q148" s="210">
        <v>3.0000000000000001E-05</v>
      </c>
      <c r="R148" s="210">
        <f>Q148*H148</f>
        <v>0.00044999999999999999</v>
      </c>
      <c r="S148" s="210">
        <v>0</v>
      </c>
      <c r="T148" s="211">
        <f>S148*H148</f>
        <v>0</v>
      </c>
      <c r="AR148" s="23" t="s">
        <v>226</v>
      </c>
      <c r="AT148" s="23" t="s">
        <v>151</v>
      </c>
      <c r="AU148" s="23" t="s">
        <v>80</v>
      </c>
      <c r="AY148" s="23" t="s">
        <v>136</v>
      </c>
      <c r="BE148" s="212">
        <f>IF(N148="základní",J148,0)</f>
        <v>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23" t="s">
        <v>11</v>
      </c>
      <c r="BK148" s="212">
        <f>ROUND(I148*H148,0)</f>
        <v>0</v>
      </c>
      <c r="BL148" s="23" t="s">
        <v>170</v>
      </c>
      <c r="BM148" s="23" t="s">
        <v>261</v>
      </c>
    </row>
    <row r="149" s="11" customFormat="1">
      <c r="B149" s="213"/>
      <c r="D149" s="214" t="s">
        <v>146</v>
      </c>
      <c r="E149" s="215" t="s">
        <v>5</v>
      </c>
      <c r="F149" s="216" t="s">
        <v>262</v>
      </c>
      <c r="H149" s="217">
        <v>15</v>
      </c>
      <c r="I149" s="218"/>
      <c r="L149" s="213"/>
      <c r="M149" s="219"/>
      <c r="N149" s="220"/>
      <c r="O149" s="220"/>
      <c r="P149" s="220"/>
      <c r="Q149" s="220"/>
      <c r="R149" s="220"/>
      <c r="S149" s="220"/>
      <c r="T149" s="221"/>
      <c r="AT149" s="215" t="s">
        <v>146</v>
      </c>
      <c r="AU149" s="215" t="s">
        <v>80</v>
      </c>
      <c r="AV149" s="11" t="s">
        <v>80</v>
      </c>
      <c r="AW149" s="11" t="s">
        <v>36</v>
      </c>
      <c r="AX149" s="11" t="s">
        <v>11</v>
      </c>
      <c r="AY149" s="215" t="s">
        <v>136</v>
      </c>
    </row>
    <row r="150" s="1" customFormat="1" ht="16.5" customHeight="1">
      <c r="B150" s="200"/>
      <c r="C150" s="201" t="s">
        <v>263</v>
      </c>
      <c r="D150" s="201" t="s">
        <v>139</v>
      </c>
      <c r="E150" s="202" t="s">
        <v>264</v>
      </c>
      <c r="F150" s="203" t="s">
        <v>265</v>
      </c>
      <c r="G150" s="204" t="s">
        <v>161</v>
      </c>
      <c r="H150" s="205">
        <v>0.017999999999999999</v>
      </c>
      <c r="I150" s="206"/>
      <c r="J150" s="207">
        <f>ROUND(I150*H150,0)</f>
        <v>0</v>
      </c>
      <c r="K150" s="203" t="s">
        <v>143</v>
      </c>
      <c r="L150" s="45"/>
      <c r="M150" s="208" t="s">
        <v>5</v>
      </c>
      <c r="N150" s="209" t="s">
        <v>43</v>
      </c>
      <c r="O150" s="46"/>
      <c r="P150" s="210">
        <f>O150*H150</f>
        <v>0</v>
      </c>
      <c r="Q150" s="210">
        <v>0</v>
      </c>
      <c r="R150" s="210">
        <f>Q150*H150</f>
        <v>0</v>
      </c>
      <c r="S150" s="210">
        <v>0</v>
      </c>
      <c r="T150" s="211">
        <f>S150*H150</f>
        <v>0</v>
      </c>
      <c r="AR150" s="23" t="s">
        <v>170</v>
      </c>
      <c r="AT150" s="23" t="s">
        <v>139</v>
      </c>
      <c r="AU150" s="23" t="s">
        <v>80</v>
      </c>
      <c r="AY150" s="23" t="s">
        <v>136</v>
      </c>
      <c r="BE150" s="212">
        <f>IF(N150="základní",J150,0)</f>
        <v>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23" t="s">
        <v>11</v>
      </c>
      <c r="BK150" s="212">
        <f>ROUND(I150*H150,0)</f>
        <v>0</v>
      </c>
      <c r="BL150" s="23" t="s">
        <v>170</v>
      </c>
      <c r="BM150" s="23" t="s">
        <v>266</v>
      </c>
    </row>
    <row r="151" s="1" customFormat="1" ht="16.5" customHeight="1">
      <c r="B151" s="200"/>
      <c r="C151" s="201" t="s">
        <v>267</v>
      </c>
      <c r="D151" s="201" t="s">
        <v>139</v>
      </c>
      <c r="E151" s="202" t="s">
        <v>268</v>
      </c>
      <c r="F151" s="203" t="s">
        <v>269</v>
      </c>
      <c r="G151" s="204" t="s">
        <v>161</v>
      </c>
      <c r="H151" s="205">
        <v>0.017999999999999999</v>
      </c>
      <c r="I151" s="206"/>
      <c r="J151" s="207">
        <f>ROUND(I151*H151,0)</f>
        <v>0</v>
      </c>
      <c r="K151" s="203" t="s">
        <v>143</v>
      </c>
      <c r="L151" s="45"/>
      <c r="M151" s="208" t="s">
        <v>5</v>
      </c>
      <c r="N151" s="209" t="s">
        <v>43</v>
      </c>
      <c r="O151" s="46"/>
      <c r="P151" s="210">
        <f>O151*H151</f>
        <v>0</v>
      </c>
      <c r="Q151" s="210">
        <v>0</v>
      </c>
      <c r="R151" s="210">
        <f>Q151*H151</f>
        <v>0</v>
      </c>
      <c r="S151" s="210">
        <v>0</v>
      </c>
      <c r="T151" s="211">
        <f>S151*H151</f>
        <v>0</v>
      </c>
      <c r="AR151" s="23" t="s">
        <v>170</v>
      </c>
      <c r="AT151" s="23" t="s">
        <v>139</v>
      </c>
      <c r="AU151" s="23" t="s">
        <v>80</v>
      </c>
      <c r="AY151" s="23" t="s">
        <v>136</v>
      </c>
      <c r="BE151" s="212">
        <f>IF(N151="základní",J151,0)</f>
        <v>0</v>
      </c>
      <c r="BF151" s="212">
        <f>IF(N151="snížená",J151,0)</f>
        <v>0</v>
      </c>
      <c r="BG151" s="212">
        <f>IF(N151="zákl. přenesená",J151,0)</f>
        <v>0</v>
      </c>
      <c r="BH151" s="212">
        <f>IF(N151="sníž. přenesená",J151,0)</f>
        <v>0</v>
      </c>
      <c r="BI151" s="212">
        <f>IF(N151="nulová",J151,0)</f>
        <v>0</v>
      </c>
      <c r="BJ151" s="23" t="s">
        <v>11</v>
      </c>
      <c r="BK151" s="212">
        <f>ROUND(I151*H151,0)</f>
        <v>0</v>
      </c>
      <c r="BL151" s="23" t="s">
        <v>170</v>
      </c>
      <c r="BM151" s="23" t="s">
        <v>270</v>
      </c>
    </row>
    <row r="152" s="10" customFormat="1" ht="29.88" customHeight="1">
      <c r="B152" s="187"/>
      <c r="D152" s="188" t="s">
        <v>71</v>
      </c>
      <c r="E152" s="198" t="s">
        <v>271</v>
      </c>
      <c r="F152" s="198" t="s">
        <v>272</v>
      </c>
      <c r="I152" s="190"/>
      <c r="J152" s="199">
        <f>BK152</f>
        <v>0</v>
      </c>
      <c r="L152" s="187"/>
      <c r="M152" s="192"/>
      <c r="N152" s="193"/>
      <c r="O152" s="193"/>
      <c r="P152" s="194">
        <f>SUM(P153:P160)</f>
        <v>0</v>
      </c>
      <c r="Q152" s="193"/>
      <c r="R152" s="194">
        <f>SUM(R153:R160)</f>
        <v>0.052424999999999999</v>
      </c>
      <c r="S152" s="193"/>
      <c r="T152" s="195">
        <f>SUM(T153:T160)</f>
        <v>0</v>
      </c>
      <c r="AR152" s="188" t="s">
        <v>80</v>
      </c>
      <c r="AT152" s="196" t="s">
        <v>71</v>
      </c>
      <c r="AU152" s="196" t="s">
        <v>11</v>
      </c>
      <c r="AY152" s="188" t="s">
        <v>136</v>
      </c>
      <c r="BK152" s="197">
        <f>SUM(BK153:BK160)</f>
        <v>0</v>
      </c>
    </row>
    <row r="153" s="1" customFormat="1" ht="25.5" customHeight="1">
      <c r="B153" s="200"/>
      <c r="C153" s="201" t="s">
        <v>273</v>
      </c>
      <c r="D153" s="201" t="s">
        <v>139</v>
      </c>
      <c r="E153" s="202" t="s">
        <v>274</v>
      </c>
      <c r="F153" s="203" t="s">
        <v>275</v>
      </c>
      <c r="G153" s="204" t="s">
        <v>142</v>
      </c>
      <c r="H153" s="205">
        <v>2.25</v>
      </c>
      <c r="I153" s="206"/>
      <c r="J153" s="207">
        <f>ROUND(I153*H153,0)</f>
        <v>0</v>
      </c>
      <c r="K153" s="203" t="s">
        <v>143</v>
      </c>
      <c r="L153" s="45"/>
      <c r="M153" s="208" t="s">
        <v>5</v>
      </c>
      <c r="N153" s="209" t="s">
        <v>43</v>
      </c>
      <c r="O153" s="46"/>
      <c r="P153" s="210">
        <f>O153*H153</f>
        <v>0</v>
      </c>
      <c r="Q153" s="210">
        <v>0.0030000000000000001</v>
      </c>
      <c r="R153" s="210">
        <f>Q153*H153</f>
        <v>0.0067499999999999999</v>
      </c>
      <c r="S153" s="210">
        <v>0</v>
      </c>
      <c r="T153" s="211">
        <f>S153*H153</f>
        <v>0</v>
      </c>
      <c r="AR153" s="23" t="s">
        <v>170</v>
      </c>
      <c r="AT153" s="23" t="s">
        <v>139</v>
      </c>
      <c r="AU153" s="23" t="s">
        <v>80</v>
      </c>
      <c r="AY153" s="23" t="s">
        <v>136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23" t="s">
        <v>11</v>
      </c>
      <c r="BK153" s="212">
        <f>ROUND(I153*H153,0)</f>
        <v>0</v>
      </c>
      <c r="BL153" s="23" t="s">
        <v>170</v>
      </c>
      <c r="BM153" s="23" t="s">
        <v>276</v>
      </c>
    </row>
    <row r="154" s="11" customFormat="1">
      <c r="B154" s="213"/>
      <c r="D154" s="214" t="s">
        <v>146</v>
      </c>
      <c r="E154" s="215" t="s">
        <v>5</v>
      </c>
      <c r="F154" s="216" t="s">
        <v>277</v>
      </c>
      <c r="H154" s="217">
        <v>2.25</v>
      </c>
      <c r="I154" s="218"/>
      <c r="L154" s="213"/>
      <c r="M154" s="219"/>
      <c r="N154" s="220"/>
      <c r="O154" s="220"/>
      <c r="P154" s="220"/>
      <c r="Q154" s="220"/>
      <c r="R154" s="220"/>
      <c r="S154" s="220"/>
      <c r="T154" s="221"/>
      <c r="AT154" s="215" t="s">
        <v>146</v>
      </c>
      <c r="AU154" s="215" t="s">
        <v>80</v>
      </c>
      <c r="AV154" s="11" t="s">
        <v>80</v>
      </c>
      <c r="AW154" s="11" t="s">
        <v>36</v>
      </c>
      <c r="AX154" s="11" t="s">
        <v>11</v>
      </c>
      <c r="AY154" s="215" t="s">
        <v>136</v>
      </c>
    </row>
    <row r="155" s="1" customFormat="1" ht="16.5" customHeight="1">
      <c r="B155" s="200"/>
      <c r="C155" s="222" t="s">
        <v>278</v>
      </c>
      <c r="D155" s="222" t="s">
        <v>151</v>
      </c>
      <c r="E155" s="223" t="s">
        <v>279</v>
      </c>
      <c r="F155" s="224" t="s">
        <v>280</v>
      </c>
      <c r="G155" s="225" t="s">
        <v>142</v>
      </c>
      <c r="H155" s="226">
        <v>2.25</v>
      </c>
      <c r="I155" s="227"/>
      <c r="J155" s="228">
        <f>ROUND(I155*H155,0)</f>
        <v>0</v>
      </c>
      <c r="K155" s="224" t="s">
        <v>5</v>
      </c>
      <c r="L155" s="229"/>
      <c r="M155" s="230" t="s">
        <v>5</v>
      </c>
      <c r="N155" s="231" t="s">
        <v>43</v>
      </c>
      <c r="O155" s="46"/>
      <c r="P155" s="210">
        <f>O155*H155</f>
        <v>0</v>
      </c>
      <c r="Q155" s="210">
        <v>0.02</v>
      </c>
      <c r="R155" s="210">
        <f>Q155*H155</f>
        <v>0.044999999999999998</v>
      </c>
      <c r="S155" s="210">
        <v>0</v>
      </c>
      <c r="T155" s="211">
        <f>S155*H155</f>
        <v>0</v>
      </c>
      <c r="AR155" s="23" t="s">
        <v>226</v>
      </c>
      <c r="AT155" s="23" t="s">
        <v>151</v>
      </c>
      <c r="AU155" s="23" t="s">
        <v>80</v>
      </c>
      <c r="AY155" s="23" t="s">
        <v>136</v>
      </c>
      <c r="BE155" s="212">
        <f>IF(N155="základní",J155,0)</f>
        <v>0</v>
      </c>
      <c r="BF155" s="212">
        <f>IF(N155="snížená",J155,0)</f>
        <v>0</v>
      </c>
      <c r="BG155" s="212">
        <f>IF(N155="zákl. přenesená",J155,0)</f>
        <v>0</v>
      </c>
      <c r="BH155" s="212">
        <f>IF(N155="sníž. přenesená",J155,0)</f>
        <v>0</v>
      </c>
      <c r="BI155" s="212">
        <f>IF(N155="nulová",J155,0)</f>
        <v>0</v>
      </c>
      <c r="BJ155" s="23" t="s">
        <v>11</v>
      </c>
      <c r="BK155" s="212">
        <f>ROUND(I155*H155,0)</f>
        <v>0</v>
      </c>
      <c r="BL155" s="23" t="s">
        <v>170</v>
      </c>
      <c r="BM155" s="23" t="s">
        <v>281</v>
      </c>
    </row>
    <row r="156" s="11" customFormat="1">
      <c r="B156" s="213"/>
      <c r="D156" s="214" t="s">
        <v>146</v>
      </c>
      <c r="E156" s="215" t="s">
        <v>5</v>
      </c>
      <c r="F156" s="216" t="s">
        <v>277</v>
      </c>
      <c r="H156" s="217">
        <v>2.25</v>
      </c>
      <c r="I156" s="218"/>
      <c r="L156" s="213"/>
      <c r="M156" s="219"/>
      <c r="N156" s="220"/>
      <c r="O156" s="220"/>
      <c r="P156" s="220"/>
      <c r="Q156" s="220"/>
      <c r="R156" s="220"/>
      <c r="S156" s="220"/>
      <c r="T156" s="221"/>
      <c r="AT156" s="215" t="s">
        <v>146</v>
      </c>
      <c r="AU156" s="215" t="s">
        <v>80</v>
      </c>
      <c r="AV156" s="11" t="s">
        <v>80</v>
      </c>
      <c r="AW156" s="11" t="s">
        <v>36</v>
      </c>
      <c r="AX156" s="11" t="s">
        <v>11</v>
      </c>
      <c r="AY156" s="215" t="s">
        <v>136</v>
      </c>
    </row>
    <row r="157" s="1" customFormat="1" ht="16.5" customHeight="1">
      <c r="B157" s="200"/>
      <c r="C157" s="201" t="s">
        <v>282</v>
      </c>
      <c r="D157" s="201" t="s">
        <v>139</v>
      </c>
      <c r="E157" s="202" t="s">
        <v>283</v>
      </c>
      <c r="F157" s="203" t="s">
        <v>284</v>
      </c>
      <c r="G157" s="204" t="s">
        <v>142</v>
      </c>
      <c r="H157" s="205">
        <v>2.25</v>
      </c>
      <c r="I157" s="206"/>
      <c r="J157" s="207">
        <f>ROUND(I157*H157,0)</f>
        <v>0</v>
      </c>
      <c r="K157" s="203" t="s">
        <v>143</v>
      </c>
      <c r="L157" s="45"/>
      <c r="M157" s="208" t="s">
        <v>5</v>
      </c>
      <c r="N157" s="209" t="s">
        <v>43</v>
      </c>
      <c r="O157" s="46"/>
      <c r="P157" s="210">
        <f>O157*H157</f>
        <v>0</v>
      </c>
      <c r="Q157" s="210">
        <v>0.00029999999999999997</v>
      </c>
      <c r="R157" s="210">
        <f>Q157*H157</f>
        <v>0.00067499999999999993</v>
      </c>
      <c r="S157" s="210">
        <v>0</v>
      </c>
      <c r="T157" s="211">
        <f>S157*H157</f>
        <v>0</v>
      </c>
      <c r="AR157" s="23" t="s">
        <v>170</v>
      </c>
      <c r="AT157" s="23" t="s">
        <v>139</v>
      </c>
      <c r="AU157" s="23" t="s">
        <v>80</v>
      </c>
      <c r="AY157" s="23" t="s">
        <v>136</v>
      </c>
      <c r="BE157" s="212">
        <f>IF(N157="základní",J157,0)</f>
        <v>0</v>
      </c>
      <c r="BF157" s="212">
        <f>IF(N157="snížená",J157,0)</f>
        <v>0</v>
      </c>
      <c r="BG157" s="212">
        <f>IF(N157="zákl. přenesená",J157,0)</f>
        <v>0</v>
      </c>
      <c r="BH157" s="212">
        <f>IF(N157="sníž. přenesená",J157,0)</f>
        <v>0</v>
      </c>
      <c r="BI157" s="212">
        <f>IF(N157="nulová",J157,0)</f>
        <v>0</v>
      </c>
      <c r="BJ157" s="23" t="s">
        <v>11</v>
      </c>
      <c r="BK157" s="212">
        <f>ROUND(I157*H157,0)</f>
        <v>0</v>
      </c>
      <c r="BL157" s="23" t="s">
        <v>170</v>
      </c>
      <c r="BM157" s="23" t="s">
        <v>285</v>
      </c>
    </row>
    <row r="158" s="11" customFormat="1">
      <c r="B158" s="213"/>
      <c r="D158" s="214" t="s">
        <v>146</v>
      </c>
      <c r="E158" s="215" t="s">
        <v>5</v>
      </c>
      <c r="F158" s="216" t="s">
        <v>277</v>
      </c>
      <c r="H158" s="217">
        <v>2.25</v>
      </c>
      <c r="I158" s="218"/>
      <c r="L158" s="213"/>
      <c r="M158" s="219"/>
      <c r="N158" s="220"/>
      <c r="O158" s="220"/>
      <c r="P158" s="220"/>
      <c r="Q158" s="220"/>
      <c r="R158" s="220"/>
      <c r="S158" s="220"/>
      <c r="T158" s="221"/>
      <c r="AT158" s="215" t="s">
        <v>146</v>
      </c>
      <c r="AU158" s="215" t="s">
        <v>80</v>
      </c>
      <c r="AV158" s="11" t="s">
        <v>80</v>
      </c>
      <c r="AW158" s="11" t="s">
        <v>36</v>
      </c>
      <c r="AX158" s="11" t="s">
        <v>11</v>
      </c>
      <c r="AY158" s="215" t="s">
        <v>136</v>
      </c>
    </row>
    <row r="159" s="1" customFormat="1" ht="16.5" customHeight="1">
      <c r="B159" s="200"/>
      <c r="C159" s="201" t="s">
        <v>286</v>
      </c>
      <c r="D159" s="201" t="s">
        <v>139</v>
      </c>
      <c r="E159" s="202" t="s">
        <v>287</v>
      </c>
      <c r="F159" s="203" t="s">
        <v>288</v>
      </c>
      <c r="G159" s="204" t="s">
        <v>161</v>
      </c>
      <c r="H159" s="205">
        <v>0.051999999999999998</v>
      </c>
      <c r="I159" s="206"/>
      <c r="J159" s="207">
        <f>ROUND(I159*H159,0)</f>
        <v>0</v>
      </c>
      <c r="K159" s="203" t="s">
        <v>143</v>
      </c>
      <c r="L159" s="45"/>
      <c r="M159" s="208" t="s">
        <v>5</v>
      </c>
      <c r="N159" s="209" t="s">
        <v>43</v>
      </c>
      <c r="O159" s="46"/>
      <c r="P159" s="210">
        <f>O159*H159</f>
        <v>0</v>
      </c>
      <c r="Q159" s="210">
        <v>0</v>
      </c>
      <c r="R159" s="210">
        <f>Q159*H159</f>
        <v>0</v>
      </c>
      <c r="S159" s="210">
        <v>0</v>
      </c>
      <c r="T159" s="211">
        <f>S159*H159</f>
        <v>0</v>
      </c>
      <c r="AR159" s="23" t="s">
        <v>170</v>
      </c>
      <c r="AT159" s="23" t="s">
        <v>139</v>
      </c>
      <c r="AU159" s="23" t="s">
        <v>80</v>
      </c>
      <c r="AY159" s="23" t="s">
        <v>136</v>
      </c>
      <c r="BE159" s="212">
        <f>IF(N159="základní",J159,0)</f>
        <v>0</v>
      </c>
      <c r="BF159" s="212">
        <f>IF(N159="snížená",J159,0)</f>
        <v>0</v>
      </c>
      <c r="BG159" s="212">
        <f>IF(N159="zákl. přenesená",J159,0)</f>
        <v>0</v>
      </c>
      <c r="BH159" s="212">
        <f>IF(N159="sníž. přenesená",J159,0)</f>
        <v>0</v>
      </c>
      <c r="BI159" s="212">
        <f>IF(N159="nulová",J159,0)</f>
        <v>0</v>
      </c>
      <c r="BJ159" s="23" t="s">
        <v>11</v>
      </c>
      <c r="BK159" s="212">
        <f>ROUND(I159*H159,0)</f>
        <v>0</v>
      </c>
      <c r="BL159" s="23" t="s">
        <v>170</v>
      </c>
      <c r="BM159" s="23" t="s">
        <v>289</v>
      </c>
    </row>
    <row r="160" s="1" customFormat="1" ht="16.5" customHeight="1">
      <c r="B160" s="200"/>
      <c r="C160" s="201" t="s">
        <v>290</v>
      </c>
      <c r="D160" s="201" t="s">
        <v>139</v>
      </c>
      <c r="E160" s="202" t="s">
        <v>291</v>
      </c>
      <c r="F160" s="203" t="s">
        <v>292</v>
      </c>
      <c r="G160" s="204" t="s">
        <v>161</v>
      </c>
      <c r="H160" s="205">
        <v>0.051999999999999998</v>
      </c>
      <c r="I160" s="206"/>
      <c r="J160" s="207">
        <f>ROUND(I160*H160,0)</f>
        <v>0</v>
      </c>
      <c r="K160" s="203" t="s">
        <v>143</v>
      </c>
      <c r="L160" s="45"/>
      <c r="M160" s="208" t="s">
        <v>5</v>
      </c>
      <c r="N160" s="209" t="s">
        <v>43</v>
      </c>
      <c r="O160" s="46"/>
      <c r="P160" s="210">
        <f>O160*H160</f>
        <v>0</v>
      </c>
      <c r="Q160" s="210">
        <v>0</v>
      </c>
      <c r="R160" s="210">
        <f>Q160*H160</f>
        <v>0</v>
      </c>
      <c r="S160" s="210">
        <v>0</v>
      </c>
      <c r="T160" s="211">
        <f>S160*H160</f>
        <v>0</v>
      </c>
      <c r="AR160" s="23" t="s">
        <v>170</v>
      </c>
      <c r="AT160" s="23" t="s">
        <v>139</v>
      </c>
      <c r="AU160" s="23" t="s">
        <v>80</v>
      </c>
      <c r="AY160" s="23" t="s">
        <v>136</v>
      </c>
      <c r="BE160" s="212">
        <f>IF(N160="základní",J160,0)</f>
        <v>0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23" t="s">
        <v>11</v>
      </c>
      <c r="BK160" s="212">
        <f>ROUND(I160*H160,0)</f>
        <v>0</v>
      </c>
      <c r="BL160" s="23" t="s">
        <v>170</v>
      </c>
      <c r="BM160" s="23" t="s">
        <v>293</v>
      </c>
    </row>
    <row r="161" s="10" customFormat="1" ht="29.88" customHeight="1">
      <c r="B161" s="187"/>
      <c r="D161" s="188" t="s">
        <v>71</v>
      </c>
      <c r="E161" s="198" t="s">
        <v>294</v>
      </c>
      <c r="F161" s="198" t="s">
        <v>295</v>
      </c>
      <c r="I161" s="190"/>
      <c r="J161" s="199">
        <f>BK161</f>
        <v>0</v>
      </c>
      <c r="L161" s="187"/>
      <c r="M161" s="192"/>
      <c r="N161" s="193"/>
      <c r="O161" s="193"/>
      <c r="P161" s="194">
        <f>SUM(P162:P169)</f>
        <v>0</v>
      </c>
      <c r="Q161" s="193"/>
      <c r="R161" s="194">
        <f>SUM(R162:R169)</f>
        <v>0.095642497280000002</v>
      </c>
      <c r="S161" s="193"/>
      <c r="T161" s="195">
        <f>SUM(T162:T169)</f>
        <v>0.029321399999999997</v>
      </c>
      <c r="AR161" s="188" t="s">
        <v>80</v>
      </c>
      <c r="AT161" s="196" t="s">
        <v>71</v>
      </c>
      <c r="AU161" s="196" t="s">
        <v>11</v>
      </c>
      <c r="AY161" s="188" t="s">
        <v>136</v>
      </c>
      <c r="BK161" s="197">
        <f>SUM(BK162:BK169)</f>
        <v>0</v>
      </c>
    </row>
    <row r="162" s="1" customFormat="1" ht="16.5" customHeight="1">
      <c r="B162" s="200"/>
      <c r="C162" s="201" t="s">
        <v>296</v>
      </c>
      <c r="D162" s="201" t="s">
        <v>139</v>
      </c>
      <c r="E162" s="202" t="s">
        <v>297</v>
      </c>
      <c r="F162" s="203" t="s">
        <v>298</v>
      </c>
      <c r="G162" s="204" t="s">
        <v>142</v>
      </c>
      <c r="H162" s="205">
        <v>195.476</v>
      </c>
      <c r="I162" s="206"/>
      <c r="J162" s="207">
        <f>ROUND(I162*H162,0)</f>
        <v>0</v>
      </c>
      <c r="K162" s="203" t="s">
        <v>143</v>
      </c>
      <c r="L162" s="45"/>
      <c r="M162" s="208" t="s">
        <v>5</v>
      </c>
      <c r="N162" s="209" t="s">
        <v>43</v>
      </c>
      <c r="O162" s="46"/>
      <c r="P162" s="210">
        <f>O162*H162</f>
        <v>0</v>
      </c>
      <c r="Q162" s="210">
        <v>2.08E-06</v>
      </c>
      <c r="R162" s="210">
        <f>Q162*H162</f>
        <v>0.00040659007999999997</v>
      </c>
      <c r="S162" s="210">
        <v>0.00014999999999999999</v>
      </c>
      <c r="T162" s="211">
        <f>S162*H162</f>
        <v>0.029321399999999997</v>
      </c>
      <c r="AR162" s="23" t="s">
        <v>170</v>
      </c>
      <c r="AT162" s="23" t="s">
        <v>139</v>
      </c>
      <c r="AU162" s="23" t="s">
        <v>80</v>
      </c>
      <c r="AY162" s="23" t="s">
        <v>136</v>
      </c>
      <c r="BE162" s="212">
        <f>IF(N162="základní",J162,0)</f>
        <v>0</v>
      </c>
      <c r="BF162" s="212">
        <f>IF(N162="snížená",J162,0)</f>
        <v>0</v>
      </c>
      <c r="BG162" s="212">
        <f>IF(N162="zákl. přenesená",J162,0)</f>
        <v>0</v>
      </c>
      <c r="BH162" s="212">
        <f>IF(N162="sníž. přenesená",J162,0)</f>
        <v>0</v>
      </c>
      <c r="BI162" s="212">
        <f>IF(N162="nulová",J162,0)</f>
        <v>0</v>
      </c>
      <c r="BJ162" s="23" t="s">
        <v>11</v>
      </c>
      <c r="BK162" s="212">
        <f>ROUND(I162*H162,0)</f>
        <v>0</v>
      </c>
      <c r="BL162" s="23" t="s">
        <v>170</v>
      </c>
      <c r="BM162" s="23" t="s">
        <v>299</v>
      </c>
    </row>
    <row r="163" s="11" customFormat="1">
      <c r="B163" s="213"/>
      <c r="D163" s="214" t="s">
        <v>146</v>
      </c>
      <c r="E163" s="215" t="s">
        <v>5</v>
      </c>
      <c r="F163" s="216" t="s">
        <v>300</v>
      </c>
      <c r="H163" s="217">
        <v>75.504000000000005</v>
      </c>
      <c r="I163" s="218"/>
      <c r="L163" s="213"/>
      <c r="M163" s="219"/>
      <c r="N163" s="220"/>
      <c r="O163" s="220"/>
      <c r="P163" s="220"/>
      <c r="Q163" s="220"/>
      <c r="R163" s="220"/>
      <c r="S163" s="220"/>
      <c r="T163" s="221"/>
      <c r="AT163" s="215" t="s">
        <v>146</v>
      </c>
      <c r="AU163" s="215" t="s">
        <v>80</v>
      </c>
      <c r="AV163" s="11" t="s">
        <v>80</v>
      </c>
      <c r="AW163" s="11" t="s">
        <v>36</v>
      </c>
      <c r="AX163" s="11" t="s">
        <v>72</v>
      </c>
      <c r="AY163" s="215" t="s">
        <v>136</v>
      </c>
    </row>
    <row r="164" s="11" customFormat="1">
      <c r="B164" s="213"/>
      <c r="D164" s="214" t="s">
        <v>146</v>
      </c>
      <c r="E164" s="215" t="s">
        <v>5</v>
      </c>
      <c r="F164" s="216" t="s">
        <v>301</v>
      </c>
      <c r="H164" s="217">
        <v>119.97199999999999</v>
      </c>
      <c r="I164" s="218"/>
      <c r="L164" s="213"/>
      <c r="M164" s="219"/>
      <c r="N164" s="220"/>
      <c r="O164" s="220"/>
      <c r="P164" s="220"/>
      <c r="Q164" s="220"/>
      <c r="R164" s="220"/>
      <c r="S164" s="220"/>
      <c r="T164" s="221"/>
      <c r="AT164" s="215" t="s">
        <v>146</v>
      </c>
      <c r="AU164" s="215" t="s">
        <v>80</v>
      </c>
      <c r="AV164" s="11" t="s">
        <v>80</v>
      </c>
      <c r="AW164" s="11" t="s">
        <v>36</v>
      </c>
      <c r="AX164" s="11" t="s">
        <v>72</v>
      </c>
      <c r="AY164" s="215" t="s">
        <v>136</v>
      </c>
    </row>
    <row r="165" s="12" customFormat="1">
      <c r="B165" s="232"/>
      <c r="D165" s="214" t="s">
        <v>146</v>
      </c>
      <c r="E165" s="233" t="s">
        <v>94</v>
      </c>
      <c r="F165" s="234" t="s">
        <v>302</v>
      </c>
      <c r="H165" s="235">
        <v>195.476</v>
      </c>
      <c r="I165" s="236"/>
      <c r="L165" s="232"/>
      <c r="M165" s="237"/>
      <c r="N165" s="238"/>
      <c r="O165" s="238"/>
      <c r="P165" s="238"/>
      <c r="Q165" s="238"/>
      <c r="R165" s="238"/>
      <c r="S165" s="238"/>
      <c r="T165" s="239"/>
      <c r="AT165" s="233" t="s">
        <v>146</v>
      </c>
      <c r="AU165" s="233" t="s">
        <v>80</v>
      </c>
      <c r="AV165" s="12" t="s">
        <v>83</v>
      </c>
      <c r="AW165" s="12" t="s">
        <v>36</v>
      </c>
      <c r="AX165" s="12" t="s">
        <v>11</v>
      </c>
      <c r="AY165" s="233" t="s">
        <v>136</v>
      </c>
    </row>
    <row r="166" s="1" customFormat="1" ht="25.5" customHeight="1">
      <c r="B166" s="200"/>
      <c r="C166" s="201" t="s">
        <v>303</v>
      </c>
      <c r="D166" s="201" t="s">
        <v>139</v>
      </c>
      <c r="E166" s="202" t="s">
        <v>304</v>
      </c>
      <c r="F166" s="203" t="s">
        <v>305</v>
      </c>
      <c r="G166" s="204" t="s">
        <v>142</v>
      </c>
      <c r="H166" s="205">
        <v>195.476</v>
      </c>
      <c r="I166" s="206"/>
      <c r="J166" s="207">
        <f>ROUND(I166*H166,0)</f>
        <v>0</v>
      </c>
      <c r="K166" s="203" t="s">
        <v>143</v>
      </c>
      <c r="L166" s="45"/>
      <c r="M166" s="208" t="s">
        <v>5</v>
      </c>
      <c r="N166" s="209" t="s">
        <v>43</v>
      </c>
      <c r="O166" s="46"/>
      <c r="P166" s="210">
        <f>O166*H166</f>
        <v>0</v>
      </c>
      <c r="Q166" s="210">
        <v>0.00020120000000000001</v>
      </c>
      <c r="R166" s="210">
        <f>Q166*H166</f>
        <v>0.039329771200000002</v>
      </c>
      <c r="S166" s="210">
        <v>0</v>
      </c>
      <c r="T166" s="211">
        <f>S166*H166</f>
        <v>0</v>
      </c>
      <c r="AR166" s="23" t="s">
        <v>170</v>
      </c>
      <c r="AT166" s="23" t="s">
        <v>139</v>
      </c>
      <c r="AU166" s="23" t="s">
        <v>80</v>
      </c>
      <c r="AY166" s="23" t="s">
        <v>136</v>
      </c>
      <c r="BE166" s="212">
        <f>IF(N166="základní",J166,0)</f>
        <v>0</v>
      </c>
      <c r="BF166" s="212">
        <f>IF(N166="snížená",J166,0)</f>
        <v>0</v>
      </c>
      <c r="BG166" s="212">
        <f>IF(N166="zákl. přenesená",J166,0)</f>
        <v>0</v>
      </c>
      <c r="BH166" s="212">
        <f>IF(N166="sníž. přenesená",J166,0)</f>
        <v>0</v>
      </c>
      <c r="BI166" s="212">
        <f>IF(N166="nulová",J166,0)</f>
        <v>0</v>
      </c>
      <c r="BJ166" s="23" t="s">
        <v>11</v>
      </c>
      <c r="BK166" s="212">
        <f>ROUND(I166*H166,0)</f>
        <v>0</v>
      </c>
      <c r="BL166" s="23" t="s">
        <v>170</v>
      </c>
      <c r="BM166" s="23" t="s">
        <v>306</v>
      </c>
    </row>
    <row r="167" s="11" customFormat="1">
      <c r="B167" s="213"/>
      <c r="D167" s="214" t="s">
        <v>146</v>
      </c>
      <c r="E167" s="215" t="s">
        <v>5</v>
      </c>
      <c r="F167" s="216" t="s">
        <v>94</v>
      </c>
      <c r="H167" s="217">
        <v>195.476</v>
      </c>
      <c r="I167" s="218"/>
      <c r="L167" s="213"/>
      <c r="M167" s="219"/>
      <c r="N167" s="220"/>
      <c r="O167" s="220"/>
      <c r="P167" s="220"/>
      <c r="Q167" s="220"/>
      <c r="R167" s="220"/>
      <c r="S167" s="220"/>
      <c r="T167" s="221"/>
      <c r="AT167" s="215" t="s">
        <v>146</v>
      </c>
      <c r="AU167" s="215" t="s">
        <v>80</v>
      </c>
      <c r="AV167" s="11" t="s">
        <v>80</v>
      </c>
      <c r="AW167" s="11" t="s">
        <v>36</v>
      </c>
      <c r="AX167" s="11" t="s">
        <v>11</v>
      </c>
      <c r="AY167" s="215" t="s">
        <v>136</v>
      </c>
    </row>
    <row r="168" s="1" customFormat="1" ht="25.5" customHeight="1">
      <c r="B168" s="200"/>
      <c r="C168" s="201" t="s">
        <v>307</v>
      </c>
      <c r="D168" s="201" t="s">
        <v>139</v>
      </c>
      <c r="E168" s="202" t="s">
        <v>308</v>
      </c>
      <c r="F168" s="203" t="s">
        <v>309</v>
      </c>
      <c r="G168" s="204" t="s">
        <v>142</v>
      </c>
      <c r="H168" s="205">
        <v>195.476</v>
      </c>
      <c r="I168" s="206"/>
      <c r="J168" s="207">
        <f>ROUND(I168*H168,0)</f>
        <v>0</v>
      </c>
      <c r="K168" s="203" t="s">
        <v>143</v>
      </c>
      <c r="L168" s="45"/>
      <c r="M168" s="208" t="s">
        <v>5</v>
      </c>
      <c r="N168" s="209" t="s">
        <v>43</v>
      </c>
      <c r="O168" s="46"/>
      <c r="P168" s="210">
        <f>O168*H168</f>
        <v>0</v>
      </c>
      <c r="Q168" s="210">
        <v>0.00028600000000000001</v>
      </c>
      <c r="R168" s="210">
        <f>Q168*H168</f>
        <v>0.055906136000000002</v>
      </c>
      <c r="S168" s="210">
        <v>0</v>
      </c>
      <c r="T168" s="211">
        <f>S168*H168</f>
        <v>0</v>
      </c>
      <c r="AR168" s="23" t="s">
        <v>170</v>
      </c>
      <c r="AT168" s="23" t="s">
        <v>139</v>
      </c>
      <c r="AU168" s="23" t="s">
        <v>80</v>
      </c>
      <c r="AY168" s="23" t="s">
        <v>136</v>
      </c>
      <c r="BE168" s="212">
        <f>IF(N168="základní",J168,0)</f>
        <v>0</v>
      </c>
      <c r="BF168" s="212">
        <f>IF(N168="snížená",J168,0)</f>
        <v>0</v>
      </c>
      <c r="BG168" s="212">
        <f>IF(N168="zákl. přenesená",J168,0)</f>
        <v>0</v>
      </c>
      <c r="BH168" s="212">
        <f>IF(N168="sníž. přenesená",J168,0)</f>
        <v>0</v>
      </c>
      <c r="BI168" s="212">
        <f>IF(N168="nulová",J168,0)</f>
        <v>0</v>
      </c>
      <c r="BJ168" s="23" t="s">
        <v>11</v>
      </c>
      <c r="BK168" s="212">
        <f>ROUND(I168*H168,0)</f>
        <v>0</v>
      </c>
      <c r="BL168" s="23" t="s">
        <v>170</v>
      </c>
      <c r="BM168" s="23" t="s">
        <v>310</v>
      </c>
    </row>
    <row r="169" s="11" customFormat="1">
      <c r="B169" s="213"/>
      <c r="D169" s="214" t="s">
        <v>146</v>
      </c>
      <c r="E169" s="215" t="s">
        <v>5</v>
      </c>
      <c r="F169" s="216" t="s">
        <v>94</v>
      </c>
      <c r="H169" s="217">
        <v>195.476</v>
      </c>
      <c r="I169" s="218"/>
      <c r="L169" s="213"/>
      <c r="M169" s="219"/>
      <c r="N169" s="220"/>
      <c r="O169" s="220"/>
      <c r="P169" s="220"/>
      <c r="Q169" s="220"/>
      <c r="R169" s="220"/>
      <c r="S169" s="220"/>
      <c r="T169" s="221"/>
      <c r="AT169" s="215" t="s">
        <v>146</v>
      </c>
      <c r="AU169" s="215" t="s">
        <v>80</v>
      </c>
      <c r="AV169" s="11" t="s">
        <v>80</v>
      </c>
      <c r="AW169" s="11" t="s">
        <v>36</v>
      </c>
      <c r="AX169" s="11" t="s">
        <v>11</v>
      </c>
      <c r="AY169" s="215" t="s">
        <v>136</v>
      </c>
    </row>
    <row r="170" s="10" customFormat="1" ht="37.44" customHeight="1">
      <c r="B170" s="187"/>
      <c r="D170" s="188" t="s">
        <v>71</v>
      </c>
      <c r="E170" s="189" t="s">
        <v>311</v>
      </c>
      <c r="F170" s="189" t="s">
        <v>312</v>
      </c>
      <c r="I170" s="190"/>
      <c r="J170" s="191">
        <f>BK170</f>
        <v>0</v>
      </c>
      <c r="L170" s="187"/>
      <c r="M170" s="192"/>
      <c r="N170" s="193"/>
      <c r="O170" s="193"/>
      <c r="P170" s="194">
        <f>SUM(P171:P173)</f>
        <v>0</v>
      </c>
      <c r="Q170" s="193"/>
      <c r="R170" s="194">
        <f>SUM(R171:R173)</f>
        <v>0</v>
      </c>
      <c r="S170" s="193"/>
      <c r="T170" s="195">
        <f>SUM(T171:T173)</f>
        <v>0</v>
      </c>
      <c r="AR170" s="188" t="s">
        <v>144</v>
      </c>
      <c r="AT170" s="196" t="s">
        <v>71</v>
      </c>
      <c r="AU170" s="196" t="s">
        <v>72</v>
      </c>
      <c r="AY170" s="188" t="s">
        <v>136</v>
      </c>
      <c r="BK170" s="197">
        <f>SUM(BK171:BK173)</f>
        <v>0</v>
      </c>
    </row>
    <row r="171" s="1" customFormat="1" ht="16.5" customHeight="1">
      <c r="B171" s="200"/>
      <c r="C171" s="201" t="s">
        <v>226</v>
      </c>
      <c r="D171" s="201" t="s">
        <v>139</v>
      </c>
      <c r="E171" s="202" t="s">
        <v>313</v>
      </c>
      <c r="F171" s="203" t="s">
        <v>314</v>
      </c>
      <c r="G171" s="204" t="s">
        <v>315</v>
      </c>
      <c r="H171" s="205">
        <v>160</v>
      </c>
      <c r="I171" s="206"/>
      <c r="J171" s="207">
        <f>ROUND(I171*H171,0)</f>
        <v>0</v>
      </c>
      <c r="K171" s="203" t="s">
        <v>143</v>
      </c>
      <c r="L171" s="45"/>
      <c r="M171" s="208" t="s">
        <v>5</v>
      </c>
      <c r="N171" s="209" t="s">
        <v>43</v>
      </c>
      <c r="O171" s="46"/>
      <c r="P171" s="210">
        <f>O171*H171</f>
        <v>0</v>
      </c>
      <c r="Q171" s="210">
        <v>0</v>
      </c>
      <c r="R171" s="210">
        <f>Q171*H171</f>
        <v>0</v>
      </c>
      <c r="S171" s="210">
        <v>0</v>
      </c>
      <c r="T171" s="211">
        <f>S171*H171</f>
        <v>0</v>
      </c>
      <c r="AR171" s="23" t="s">
        <v>316</v>
      </c>
      <c r="AT171" s="23" t="s">
        <v>139</v>
      </c>
      <c r="AU171" s="23" t="s">
        <v>11</v>
      </c>
      <c r="AY171" s="23" t="s">
        <v>136</v>
      </c>
      <c r="BE171" s="212">
        <f>IF(N171="základní",J171,0)</f>
        <v>0</v>
      </c>
      <c r="BF171" s="212">
        <f>IF(N171="snížená",J171,0)</f>
        <v>0</v>
      </c>
      <c r="BG171" s="212">
        <f>IF(N171="zákl. přenesená",J171,0)</f>
        <v>0</v>
      </c>
      <c r="BH171" s="212">
        <f>IF(N171="sníž. přenesená",J171,0)</f>
        <v>0</v>
      </c>
      <c r="BI171" s="212">
        <f>IF(N171="nulová",J171,0)</f>
        <v>0</v>
      </c>
      <c r="BJ171" s="23" t="s">
        <v>11</v>
      </c>
      <c r="BK171" s="212">
        <f>ROUND(I171*H171,0)</f>
        <v>0</v>
      </c>
      <c r="BL171" s="23" t="s">
        <v>316</v>
      </c>
      <c r="BM171" s="23" t="s">
        <v>317</v>
      </c>
    </row>
    <row r="172" s="11" customFormat="1">
      <c r="B172" s="213"/>
      <c r="D172" s="214" t="s">
        <v>146</v>
      </c>
      <c r="E172" s="215" t="s">
        <v>5</v>
      </c>
      <c r="F172" s="216" t="s">
        <v>318</v>
      </c>
      <c r="H172" s="217">
        <v>160</v>
      </c>
      <c r="I172" s="218"/>
      <c r="L172" s="213"/>
      <c r="M172" s="219"/>
      <c r="N172" s="220"/>
      <c r="O172" s="220"/>
      <c r="P172" s="220"/>
      <c r="Q172" s="220"/>
      <c r="R172" s="220"/>
      <c r="S172" s="220"/>
      <c r="T172" s="221"/>
      <c r="AT172" s="215" t="s">
        <v>146</v>
      </c>
      <c r="AU172" s="215" t="s">
        <v>11</v>
      </c>
      <c r="AV172" s="11" t="s">
        <v>80</v>
      </c>
      <c r="AW172" s="11" t="s">
        <v>36</v>
      </c>
      <c r="AX172" s="11" t="s">
        <v>72</v>
      </c>
      <c r="AY172" s="215" t="s">
        <v>136</v>
      </c>
    </row>
    <row r="173" s="12" customFormat="1">
      <c r="B173" s="232"/>
      <c r="D173" s="214" t="s">
        <v>146</v>
      </c>
      <c r="E173" s="233" t="s">
        <v>5</v>
      </c>
      <c r="F173" s="234" t="s">
        <v>177</v>
      </c>
      <c r="H173" s="235">
        <v>160</v>
      </c>
      <c r="I173" s="236"/>
      <c r="L173" s="232"/>
      <c r="M173" s="240"/>
      <c r="N173" s="241"/>
      <c r="O173" s="241"/>
      <c r="P173" s="241"/>
      <c r="Q173" s="241"/>
      <c r="R173" s="241"/>
      <c r="S173" s="241"/>
      <c r="T173" s="242"/>
      <c r="AT173" s="233" t="s">
        <v>146</v>
      </c>
      <c r="AU173" s="233" t="s">
        <v>11</v>
      </c>
      <c r="AV173" s="12" t="s">
        <v>83</v>
      </c>
      <c r="AW173" s="12" t="s">
        <v>36</v>
      </c>
      <c r="AX173" s="12" t="s">
        <v>11</v>
      </c>
      <c r="AY173" s="233" t="s">
        <v>136</v>
      </c>
    </row>
    <row r="174" s="1" customFormat="1" ht="6.96" customHeight="1">
      <c r="B174" s="66"/>
      <c r="C174" s="67"/>
      <c r="D174" s="67"/>
      <c r="E174" s="67"/>
      <c r="F174" s="67"/>
      <c r="G174" s="67"/>
      <c r="H174" s="67"/>
      <c r="I174" s="152"/>
      <c r="J174" s="67"/>
      <c r="K174" s="67"/>
      <c r="L174" s="45"/>
    </row>
  </sheetData>
  <autoFilter ref="C87:K173"/>
  <mergeCells count="10">
    <mergeCell ref="E7:H7"/>
    <mergeCell ref="E9:H9"/>
    <mergeCell ref="E24:H24"/>
    <mergeCell ref="E45:H45"/>
    <mergeCell ref="E47:H47"/>
    <mergeCell ref="J51:J52"/>
    <mergeCell ref="E78:H78"/>
    <mergeCell ref="E80:H80"/>
    <mergeCell ref="G1:H1"/>
    <mergeCell ref="L2:V2"/>
  </mergeCells>
  <hyperlinks>
    <hyperlink ref="F1:G1" location="C2" display="1) Krycí list soupisu"/>
    <hyperlink ref="G1:H1" location="C54" display="2) Rekapitulace"/>
    <hyperlink ref="J1" location="C8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1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22"/>
      <c r="C1" s="122"/>
      <c r="D1" s="123" t="s">
        <v>1</v>
      </c>
      <c r="E1" s="122"/>
      <c r="F1" s="124" t="s">
        <v>86</v>
      </c>
      <c r="G1" s="124" t="s">
        <v>87</v>
      </c>
      <c r="H1" s="124"/>
      <c r="I1" s="125"/>
      <c r="J1" s="124" t="s">
        <v>88</v>
      </c>
      <c r="K1" s="123" t="s">
        <v>89</v>
      </c>
      <c r="L1" s="124" t="s">
        <v>90</v>
      </c>
      <c r="M1" s="124"/>
      <c r="N1" s="124"/>
      <c r="O1" s="124"/>
      <c r="P1" s="124"/>
      <c r="Q1" s="124"/>
      <c r="R1" s="124"/>
      <c r="S1" s="124"/>
      <c r="T1" s="124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 s="22" t="s">
        <v>8</v>
      </c>
      <c r="AT2" s="23" t="s">
        <v>82</v>
      </c>
    </row>
    <row r="3" ht="6.96" customHeight="1">
      <c r="B3" s="24"/>
      <c r="C3" s="25"/>
      <c r="D3" s="25"/>
      <c r="E3" s="25"/>
      <c r="F3" s="25"/>
      <c r="G3" s="25"/>
      <c r="H3" s="25"/>
      <c r="I3" s="127"/>
      <c r="J3" s="25"/>
      <c r="K3" s="26"/>
      <c r="AT3" s="23" t="s">
        <v>80</v>
      </c>
    </row>
    <row r="4" ht="36.96" customHeight="1">
      <c r="B4" s="27"/>
      <c r="C4" s="28"/>
      <c r="D4" s="29" t="s">
        <v>97</v>
      </c>
      <c r="E4" s="28"/>
      <c r="F4" s="28"/>
      <c r="G4" s="28"/>
      <c r="H4" s="28"/>
      <c r="I4" s="128"/>
      <c r="J4" s="28"/>
      <c r="K4" s="30"/>
      <c r="M4" s="31" t="s">
        <v>14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28"/>
      <c r="J5" s="28"/>
      <c r="K5" s="30"/>
    </row>
    <row r="6">
      <c r="B6" s="27"/>
      <c r="C6" s="28"/>
      <c r="D6" s="39" t="s">
        <v>20</v>
      </c>
      <c r="E6" s="28"/>
      <c r="F6" s="28"/>
      <c r="G6" s="28"/>
      <c r="H6" s="28"/>
      <c r="I6" s="128"/>
      <c r="J6" s="28"/>
      <c r="K6" s="30"/>
    </row>
    <row r="7" ht="16.5" customHeight="1">
      <c r="B7" s="27"/>
      <c r="C7" s="28"/>
      <c r="D7" s="28"/>
      <c r="E7" s="129" t="str">
        <f>'Rekapitulace stavby'!K6</f>
        <v>ZŠ B. Němcové v Jaroměři - učebny fyziky a chemie</v>
      </c>
      <c r="F7" s="39"/>
      <c r="G7" s="39"/>
      <c r="H7" s="39"/>
      <c r="I7" s="128"/>
      <c r="J7" s="28"/>
      <c r="K7" s="30"/>
    </row>
    <row r="8" s="1" customFormat="1">
      <c r="B8" s="45"/>
      <c r="C8" s="46"/>
      <c r="D8" s="39" t="s">
        <v>101</v>
      </c>
      <c r="E8" s="46"/>
      <c r="F8" s="46"/>
      <c r="G8" s="46"/>
      <c r="H8" s="46"/>
      <c r="I8" s="130"/>
      <c r="J8" s="46"/>
      <c r="K8" s="50"/>
    </row>
    <row r="9" s="1" customFormat="1" ht="36.96" customHeight="1">
      <c r="B9" s="45"/>
      <c r="C9" s="46"/>
      <c r="D9" s="46"/>
      <c r="E9" s="131" t="s">
        <v>319</v>
      </c>
      <c r="F9" s="46"/>
      <c r="G9" s="46"/>
      <c r="H9" s="46"/>
      <c r="I9" s="130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30"/>
      <c r="J10" s="46"/>
      <c r="K10" s="50"/>
    </row>
    <row r="11" s="1" customFormat="1" ht="14.4" customHeight="1">
      <c r="B11" s="45"/>
      <c r="C11" s="46"/>
      <c r="D11" s="39" t="s">
        <v>22</v>
      </c>
      <c r="E11" s="46"/>
      <c r="F11" s="34" t="s">
        <v>5</v>
      </c>
      <c r="G11" s="46"/>
      <c r="H11" s="46"/>
      <c r="I11" s="132" t="s">
        <v>23</v>
      </c>
      <c r="J11" s="34" t="s">
        <v>5</v>
      </c>
      <c r="K11" s="50"/>
    </row>
    <row r="12" s="1" customFormat="1" ht="14.4" customHeight="1">
      <c r="B12" s="45"/>
      <c r="C12" s="46"/>
      <c r="D12" s="39" t="s">
        <v>24</v>
      </c>
      <c r="E12" s="46"/>
      <c r="F12" s="34" t="s">
        <v>25</v>
      </c>
      <c r="G12" s="46"/>
      <c r="H12" s="46"/>
      <c r="I12" s="132" t="s">
        <v>26</v>
      </c>
      <c r="J12" s="133" t="str">
        <f>'Rekapitulace stavby'!AN8</f>
        <v>19. 2. 2018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30"/>
      <c r="J13" s="46"/>
      <c r="K13" s="50"/>
    </row>
    <row r="14" s="1" customFormat="1" ht="14.4" customHeight="1">
      <c r="B14" s="45"/>
      <c r="C14" s="46"/>
      <c r="D14" s="39" t="s">
        <v>28</v>
      </c>
      <c r="E14" s="46"/>
      <c r="F14" s="46"/>
      <c r="G14" s="46"/>
      <c r="H14" s="46"/>
      <c r="I14" s="132" t="s">
        <v>29</v>
      </c>
      <c r="J14" s="34" t="s">
        <v>5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32" t="s">
        <v>31</v>
      </c>
      <c r="J15" s="34" t="s">
        <v>5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30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32" t="s">
        <v>29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32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30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32" t="s">
        <v>29</v>
      </c>
      <c r="J20" s="34" t="s">
        <v>5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32" t="s">
        <v>31</v>
      </c>
      <c r="J21" s="34" t="s">
        <v>5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30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30"/>
      <c r="J23" s="46"/>
      <c r="K23" s="50"/>
    </row>
    <row r="24" s="6" customFormat="1" ht="16.5" customHeight="1">
      <c r="B24" s="134"/>
      <c r="C24" s="135"/>
      <c r="D24" s="135"/>
      <c r="E24" s="43" t="s">
        <v>5</v>
      </c>
      <c r="F24" s="43"/>
      <c r="G24" s="43"/>
      <c r="H24" s="43"/>
      <c r="I24" s="136"/>
      <c r="J24" s="135"/>
      <c r="K24" s="137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30"/>
      <c r="J25" s="46"/>
      <c r="K25" s="50"/>
    </row>
    <row r="26" s="1" customFormat="1" ht="6.96" customHeight="1">
      <c r="B26" s="45"/>
      <c r="C26" s="46"/>
      <c r="D26" s="81"/>
      <c r="E26" s="81"/>
      <c r="F26" s="81"/>
      <c r="G26" s="81"/>
      <c r="H26" s="81"/>
      <c r="I26" s="138"/>
      <c r="J26" s="81"/>
      <c r="K26" s="139"/>
    </row>
    <row r="27" s="1" customFormat="1" ht="25.44" customHeight="1">
      <c r="B27" s="45"/>
      <c r="C27" s="46"/>
      <c r="D27" s="140" t="s">
        <v>38</v>
      </c>
      <c r="E27" s="46"/>
      <c r="F27" s="46"/>
      <c r="G27" s="46"/>
      <c r="H27" s="46"/>
      <c r="I27" s="130"/>
      <c r="J27" s="141">
        <f>ROUND(J82,0)</f>
        <v>0</v>
      </c>
      <c r="K27" s="50"/>
    </row>
    <row r="28" s="1" customFormat="1" ht="6.96" customHeight="1">
      <c r="B28" s="45"/>
      <c r="C28" s="46"/>
      <c r="D28" s="81"/>
      <c r="E28" s="81"/>
      <c r="F28" s="81"/>
      <c r="G28" s="81"/>
      <c r="H28" s="81"/>
      <c r="I28" s="138"/>
      <c r="J28" s="81"/>
      <c r="K28" s="139"/>
    </row>
    <row r="29" s="1" customFormat="1" ht="14.4" customHeight="1">
      <c r="B29" s="45"/>
      <c r="C29" s="46"/>
      <c r="D29" s="46"/>
      <c r="E29" s="46"/>
      <c r="F29" s="51" t="s">
        <v>40</v>
      </c>
      <c r="G29" s="46"/>
      <c r="H29" s="46"/>
      <c r="I29" s="142" t="s">
        <v>39</v>
      </c>
      <c r="J29" s="51" t="s">
        <v>41</v>
      </c>
      <c r="K29" s="50"/>
    </row>
    <row r="30" s="1" customFormat="1" ht="14.4" customHeight="1">
      <c r="B30" s="45"/>
      <c r="C30" s="46"/>
      <c r="D30" s="54" t="s">
        <v>42</v>
      </c>
      <c r="E30" s="54" t="s">
        <v>43</v>
      </c>
      <c r="F30" s="143">
        <f>ROUND(SUM(BE82:BE93), 0)</f>
        <v>0</v>
      </c>
      <c r="G30" s="46"/>
      <c r="H30" s="46"/>
      <c r="I30" s="144">
        <v>0.20999999999999999</v>
      </c>
      <c r="J30" s="143">
        <f>ROUND(ROUND((SUM(BE82:BE93)), 0)*I30, 0)</f>
        <v>0</v>
      </c>
      <c r="K30" s="50"/>
    </row>
    <row r="31" s="1" customFormat="1" ht="14.4" customHeight="1">
      <c r="B31" s="45"/>
      <c r="C31" s="46"/>
      <c r="D31" s="46"/>
      <c r="E31" s="54" t="s">
        <v>44</v>
      </c>
      <c r="F31" s="143">
        <f>ROUND(SUM(BF82:BF93), 0)</f>
        <v>0</v>
      </c>
      <c r="G31" s="46"/>
      <c r="H31" s="46"/>
      <c r="I31" s="144">
        <v>0.14999999999999999</v>
      </c>
      <c r="J31" s="143">
        <f>ROUND(ROUND((SUM(BF82:BF93)), 0)*I31, 0)</f>
        <v>0</v>
      </c>
      <c r="K31" s="50"/>
    </row>
    <row r="32" hidden="1" s="1" customFormat="1" ht="14.4" customHeight="1">
      <c r="B32" s="45"/>
      <c r="C32" s="46"/>
      <c r="D32" s="46"/>
      <c r="E32" s="54" t="s">
        <v>45</v>
      </c>
      <c r="F32" s="143">
        <f>ROUND(SUM(BG82:BG93), 0)</f>
        <v>0</v>
      </c>
      <c r="G32" s="46"/>
      <c r="H32" s="46"/>
      <c r="I32" s="144">
        <v>0.20999999999999999</v>
      </c>
      <c r="J32" s="143">
        <v>0</v>
      </c>
      <c r="K32" s="50"/>
    </row>
    <row r="33" hidden="1" s="1" customFormat="1" ht="14.4" customHeight="1">
      <c r="B33" s="45"/>
      <c r="C33" s="46"/>
      <c r="D33" s="46"/>
      <c r="E33" s="54" t="s">
        <v>46</v>
      </c>
      <c r="F33" s="143">
        <f>ROUND(SUM(BH82:BH93), 0)</f>
        <v>0</v>
      </c>
      <c r="G33" s="46"/>
      <c r="H33" s="46"/>
      <c r="I33" s="144">
        <v>0.14999999999999999</v>
      </c>
      <c r="J33" s="143">
        <v>0</v>
      </c>
      <c r="K33" s="50"/>
    </row>
    <row r="34" hidden="1" s="1" customFormat="1" ht="14.4" customHeight="1">
      <c r="B34" s="45"/>
      <c r="C34" s="46"/>
      <c r="D34" s="46"/>
      <c r="E34" s="54" t="s">
        <v>47</v>
      </c>
      <c r="F34" s="143">
        <f>ROUND(SUM(BI82:BI93), 0)</f>
        <v>0</v>
      </c>
      <c r="G34" s="46"/>
      <c r="H34" s="46"/>
      <c r="I34" s="144">
        <v>0</v>
      </c>
      <c r="J34" s="143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30"/>
      <c r="J35" s="46"/>
      <c r="K35" s="50"/>
    </row>
    <row r="36" s="1" customFormat="1" ht="25.44" customHeight="1">
      <c r="B36" s="45"/>
      <c r="C36" s="145"/>
      <c r="D36" s="146" t="s">
        <v>48</v>
      </c>
      <c r="E36" s="87"/>
      <c r="F36" s="87"/>
      <c r="G36" s="147" t="s">
        <v>49</v>
      </c>
      <c r="H36" s="148" t="s">
        <v>50</v>
      </c>
      <c r="I36" s="149"/>
      <c r="J36" s="150">
        <f>SUM(J27:J34)</f>
        <v>0</v>
      </c>
      <c r="K36" s="151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52"/>
      <c r="J37" s="67"/>
      <c r="K37" s="68"/>
    </row>
    <row r="41" s="1" customFormat="1" ht="6.96" customHeight="1">
      <c r="B41" s="69"/>
      <c r="C41" s="70"/>
      <c r="D41" s="70"/>
      <c r="E41" s="70"/>
      <c r="F41" s="70"/>
      <c r="G41" s="70"/>
      <c r="H41" s="70"/>
      <c r="I41" s="153"/>
      <c r="J41" s="70"/>
      <c r="K41" s="154"/>
    </row>
    <row r="42" s="1" customFormat="1" ht="36.96" customHeight="1">
      <c r="B42" s="45"/>
      <c r="C42" s="29" t="s">
        <v>103</v>
      </c>
      <c r="D42" s="46"/>
      <c r="E42" s="46"/>
      <c r="F42" s="46"/>
      <c r="G42" s="46"/>
      <c r="H42" s="46"/>
      <c r="I42" s="130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30"/>
      <c r="J43" s="46"/>
      <c r="K43" s="50"/>
    </row>
    <row r="44" s="1" customFormat="1" ht="14.4" customHeight="1">
      <c r="B44" s="45"/>
      <c r="C44" s="39" t="s">
        <v>20</v>
      </c>
      <c r="D44" s="46"/>
      <c r="E44" s="46"/>
      <c r="F44" s="46"/>
      <c r="G44" s="46"/>
      <c r="H44" s="46"/>
      <c r="I44" s="130"/>
      <c r="J44" s="46"/>
      <c r="K44" s="50"/>
    </row>
    <row r="45" s="1" customFormat="1" ht="16.5" customHeight="1">
      <c r="B45" s="45"/>
      <c r="C45" s="46"/>
      <c r="D45" s="46"/>
      <c r="E45" s="129" t="str">
        <f>E7</f>
        <v>ZŠ B. Němcové v Jaroměři - učebny fyziky a chemie</v>
      </c>
      <c r="F45" s="39"/>
      <c r="G45" s="39"/>
      <c r="H45" s="39"/>
      <c r="I45" s="130"/>
      <c r="J45" s="46"/>
      <c r="K45" s="50"/>
    </row>
    <row r="46" s="1" customFormat="1" ht="14.4" customHeight="1">
      <c r="B46" s="45"/>
      <c r="C46" s="39" t="s">
        <v>101</v>
      </c>
      <c r="D46" s="46"/>
      <c r="E46" s="46"/>
      <c r="F46" s="46"/>
      <c r="G46" s="46"/>
      <c r="H46" s="46"/>
      <c r="I46" s="130"/>
      <c r="J46" s="46"/>
      <c r="K46" s="50"/>
    </row>
    <row r="47" s="1" customFormat="1" ht="17.25" customHeight="1">
      <c r="B47" s="45"/>
      <c r="C47" s="46"/>
      <c r="D47" s="46"/>
      <c r="E47" s="131" t="str">
        <f>E9</f>
        <v>2 - Profese - ZTI, Plyn, EL silno, EL slabo, VZT</v>
      </c>
      <c r="F47" s="46"/>
      <c r="G47" s="46"/>
      <c r="H47" s="46"/>
      <c r="I47" s="130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30"/>
      <c r="J48" s="46"/>
      <c r="K48" s="50"/>
    </row>
    <row r="49" s="1" customFormat="1" ht="18" customHeight="1">
      <c r="B49" s="45"/>
      <c r="C49" s="39" t="s">
        <v>24</v>
      </c>
      <c r="D49" s="46"/>
      <c r="E49" s="46"/>
      <c r="F49" s="34" t="str">
        <f>F12</f>
        <v>Jaroměř</v>
      </c>
      <c r="G49" s="46"/>
      <c r="H49" s="46"/>
      <c r="I49" s="132" t="s">
        <v>26</v>
      </c>
      <c r="J49" s="133" t="str">
        <f>IF(J12="","",J12)</f>
        <v>19. 2. 2018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30"/>
      <c r="J50" s="46"/>
      <c r="K50" s="50"/>
    </row>
    <row r="51" s="1" customFormat="1">
      <c r="B51" s="45"/>
      <c r="C51" s="39" t="s">
        <v>28</v>
      </c>
      <c r="D51" s="46"/>
      <c r="E51" s="46"/>
      <c r="F51" s="34" t="str">
        <f>E15</f>
        <v>ZŠ B. Němcové v Jaroměři, Husovo nám. 352</v>
      </c>
      <c r="G51" s="46"/>
      <c r="H51" s="46"/>
      <c r="I51" s="132" t="s">
        <v>34</v>
      </c>
      <c r="J51" s="43" t="str">
        <f>E21</f>
        <v>Tektum spol. s r.o., Horská 72, Trutnov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30"/>
      <c r="J52" s="155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30"/>
      <c r="J53" s="46"/>
      <c r="K53" s="50"/>
    </row>
    <row r="54" s="1" customFormat="1" ht="29.28" customHeight="1">
      <c r="B54" s="45"/>
      <c r="C54" s="156" t="s">
        <v>104</v>
      </c>
      <c r="D54" s="145"/>
      <c r="E54" s="145"/>
      <c r="F54" s="145"/>
      <c r="G54" s="145"/>
      <c r="H54" s="145"/>
      <c r="I54" s="157"/>
      <c r="J54" s="158" t="s">
        <v>105</v>
      </c>
      <c r="K54" s="159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30"/>
      <c r="J55" s="46"/>
      <c r="K55" s="50"/>
    </row>
    <row r="56" s="1" customFormat="1" ht="29.28" customHeight="1">
      <c r="B56" s="45"/>
      <c r="C56" s="160" t="s">
        <v>106</v>
      </c>
      <c r="D56" s="46"/>
      <c r="E56" s="46"/>
      <c r="F56" s="46"/>
      <c r="G56" s="46"/>
      <c r="H56" s="46"/>
      <c r="I56" s="130"/>
      <c r="J56" s="141">
        <f>J82</f>
        <v>0</v>
      </c>
      <c r="K56" s="50"/>
      <c r="AU56" s="23" t="s">
        <v>107</v>
      </c>
    </row>
    <row r="57" s="7" customFormat="1" ht="24.96" customHeight="1">
      <c r="B57" s="161"/>
      <c r="C57" s="162"/>
      <c r="D57" s="163" t="s">
        <v>111</v>
      </c>
      <c r="E57" s="164"/>
      <c r="F57" s="164"/>
      <c r="G57" s="164"/>
      <c r="H57" s="164"/>
      <c r="I57" s="165"/>
      <c r="J57" s="166">
        <f>J83</f>
        <v>0</v>
      </c>
      <c r="K57" s="167"/>
    </row>
    <row r="58" s="8" customFormat="1" ht="19.92" customHeight="1">
      <c r="B58" s="168"/>
      <c r="C58" s="169"/>
      <c r="D58" s="170" t="s">
        <v>320</v>
      </c>
      <c r="E58" s="171"/>
      <c r="F58" s="171"/>
      <c r="G58" s="171"/>
      <c r="H58" s="171"/>
      <c r="I58" s="172"/>
      <c r="J58" s="173">
        <f>J84</f>
        <v>0</v>
      </c>
      <c r="K58" s="174"/>
    </row>
    <row r="59" s="7" customFormat="1" ht="24.96" customHeight="1">
      <c r="B59" s="161"/>
      <c r="C59" s="162"/>
      <c r="D59" s="163" t="s">
        <v>321</v>
      </c>
      <c r="E59" s="164"/>
      <c r="F59" s="164"/>
      <c r="G59" s="164"/>
      <c r="H59" s="164"/>
      <c r="I59" s="165"/>
      <c r="J59" s="166">
        <f>J87</f>
        <v>0</v>
      </c>
      <c r="K59" s="167"/>
    </row>
    <row r="60" s="8" customFormat="1" ht="19.92" customHeight="1">
      <c r="B60" s="168"/>
      <c r="C60" s="169"/>
      <c r="D60" s="170" t="s">
        <v>322</v>
      </c>
      <c r="E60" s="171"/>
      <c r="F60" s="171"/>
      <c r="G60" s="171"/>
      <c r="H60" s="171"/>
      <c r="I60" s="172"/>
      <c r="J60" s="173">
        <f>J88</f>
        <v>0</v>
      </c>
      <c r="K60" s="174"/>
    </row>
    <row r="61" s="8" customFormat="1" ht="19.92" customHeight="1">
      <c r="B61" s="168"/>
      <c r="C61" s="169"/>
      <c r="D61" s="170" t="s">
        <v>323</v>
      </c>
      <c r="E61" s="171"/>
      <c r="F61" s="171"/>
      <c r="G61" s="171"/>
      <c r="H61" s="171"/>
      <c r="I61" s="172"/>
      <c r="J61" s="173">
        <f>J90</f>
        <v>0</v>
      </c>
      <c r="K61" s="174"/>
    </row>
    <row r="62" s="8" customFormat="1" ht="19.92" customHeight="1">
      <c r="B62" s="168"/>
      <c r="C62" s="169"/>
      <c r="D62" s="170" t="s">
        <v>324</v>
      </c>
      <c r="E62" s="171"/>
      <c r="F62" s="171"/>
      <c r="G62" s="171"/>
      <c r="H62" s="171"/>
      <c r="I62" s="172"/>
      <c r="J62" s="173">
        <f>J92</f>
        <v>0</v>
      </c>
      <c r="K62" s="174"/>
    </row>
    <row r="63" s="1" customFormat="1" ht="21.84" customHeight="1">
      <c r="B63" s="45"/>
      <c r="C63" s="46"/>
      <c r="D63" s="46"/>
      <c r="E63" s="46"/>
      <c r="F63" s="46"/>
      <c r="G63" s="46"/>
      <c r="H63" s="46"/>
      <c r="I63" s="130"/>
      <c r="J63" s="46"/>
      <c r="K63" s="50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52"/>
      <c r="J64" s="67"/>
      <c r="K64" s="68"/>
    </row>
    <row r="68" s="1" customFormat="1" ht="6.96" customHeight="1">
      <c r="B68" s="69"/>
      <c r="C68" s="70"/>
      <c r="D68" s="70"/>
      <c r="E68" s="70"/>
      <c r="F68" s="70"/>
      <c r="G68" s="70"/>
      <c r="H68" s="70"/>
      <c r="I68" s="153"/>
      <c r="J68" s="70"/>
      <c r="K68" s="70"/>
      <c r="L68" s="45"/>
    </row>
    <row r="69" s="1" customFormat="1" ht="36.96" customHeight="1">
      <c r="B69" s="45"/>
      <c r="C69" s="71" t="s">
        <v>120</v>
      </c>
      <c r="L69" s="45"/>
    </row>
    <row r="70" s="1" customFormat="1" ht="6.96" customHeight="1">
      <c r="B70" s="45"/>
      <c r="L70" s="45"/>
    </row>
    <row r="71" s="1" customFormat="1" ht="14.4" customHeight="1">
      <c r="B71" s="45"/>
      <c r="C71" s="73" t="s">
        <v>20</v>
      </c>
      <c r="L71" s="45"/>
    </row>
    <row r="72" s="1" customFormat="1" ht="16.5" customHeight="1">
      <c r="B72" s="45"/>
      <c r="E72" s="175" t="str">
        <f>E7</f>
        <v>ZŠ B. Němcové v Jaroměři - učebny fyziky a chemie</v>
      </c>
      <c r="F72" s="73"/>
      <c r="G72" s="73"/>
      <c r="H72" s="73"/>
      <c r="L72" s="45"/>
    </row>
    <row r="73" s="1" customFormat="1" ht="14.4" customHeight="1">
      <c r="B73" s="45"/>
      <c r="C73" s="73" t="s">
        <v>101</v>
      </c>
      <c r="L73" s="45"/>
    </row>
    <row r="74" s="1" customFormat="1" ht="17.25" customHeight="1">
      <c r="B74" s="45"/>
      <c r="E74" s="76" t="str">
        <f>E9</f>
        <v>2 - Profese - ZTI, Plyn, EL silno, EL slabo, VZT</v>
      </c>
      <c r="F74" s="1"/>
      <c r="G74" s="1"/>
      <c r="H74" s="1"/>
      <c r="L74" s="45"/>
    </row>
    <row r="75" s="1" customFormat="1" ht="6.96" customHeight="1">
      <c r="B75" s="45"/>
      <c r="L75" s="45"/>
    </row>
    <row r="76" s="1" customFormat="1" ht="18" customHeight="1">
      <c r="B76" s="45"/>
      <c r="C76" s="73" t="s">
        <v>24</v>
      </c>
      <c r="F76" s="176" t="str">
        <f>F12</f>
        <v>Jaroměř</v>
      </c>
      <c r="I76" s="177" t="s">
        <v>26</v>
      </c>
      <c r="J76" s="78" t="str">
        <f>IF(J12="","",J12)</f>
        <v>19. 2. 2018</v>
      </c>
      <c r="L76" s="45"/>
    </row>
    <row r="77" s="1" customFormat="1" ht="6.96" customHeight="1">
      <c r="B77" s="45"/>
      <c r="L77" s="45"/>
    </row>
    <row r="78" s="1" customFormat="1">
      <c r="B78" s="45"/>
      <c r="C78" s="73" t="s">
        <v>28</v>
      </c>
      <c r="F78" s="176" t="str">
        <f>E15</f>
        <v>ZŠ B. Němcové v Jaroměři, Husovo nám. 352</v>
      </c>
      <c r="I78" s="177" t="s">
        <v>34</v>
      </c>
      <c r="J78" s="176" t="str">
        <f>E21</f>
        <v>Tektum spol. s r.o., Horská 72, Trutnov</v>
      </c>
      <c r="L78" s="45"/>
    </row>
    <row r="79" s="1" customFormat="1" ht="14.4" customHeight="1">
      <c r="B79" s="45"/>
      <c r="C79" s="73" t="s">
        <v>32</v>
      </c>
      <c r="F79" s="176" t="str">
        <f>IF(E18="","",E18)</f>
        <v/>
      </c>
      <c r="L79" s="45"/>
    </row>
    <row r="80" s="1" customFormat="1" ht="10.32" customHeight="1">
      <c r="B80" s="45"/>
      <c r="L80" s="45"/>
    </row>
    <row r="81" s="9" customFormat="1" ht="29.28" customHeight="1">
      <c r="B81" s="178"/>
      <c r="C81" s="179" t="s">
        <v>121</v>
      </c>
      <c r="D81" s="180" t="s">
        <v>57</v>
      </c>
      <c r="E81" s="180" t="s">
        <v>53</v>
      </c>
      <c r="F81" s="180" t="s">
        <v>122</v>
      </c>
      <c r="G81" s="180" t="s">
        <v>123</v>
      </c>
      <c r="H81" s="180" t="s">
        <v>124</v>
      </c>
      <c r="I81" s="181" t="s">
        <v>125</v>
      </c>
      <c r="J81" s="180" t="s">
        <v>105</v>
      </c>
      <c r="K81" s="182" t="s">
        <v>126</v>
      </c>
      <c r="L81" s="178"/>
      <c r="M81" s="91" t="s">
        <v>127</v>
      </c>
      <c r="N81" s="92" t="s">
        <v>42</v>
      </c>
      <c r="O81" s="92" t="s">
        <v>128</v>
      </c>
      <c r="P81" s="92" t="s">
        <v>129</v>
      </c>
      <c r="Q81" s="92" t="s">
        <v>130</v>
      </c>
      <c r="R81" s="92" t="s">
        <v>131</v>
      </c>
      <c r="S81" s="92" t="s">
        <v>132</v>
      </c>
      <c r="T81" s="93" t="s">
        <v>133</v>
      </c>
    </row>
    <row r="82" s="1" customFormat="1" ht="29.28" customHeight="1">
      <c r="B82" s="45"/>
      <c r="C82" s="95" t="s">
        <v>106</v>
      </c>
      <c r="J82" s="183">
        <f>BK82</f>
        <v>0</v>
      </c>
      <c r="L82" s="45"/>
      <c r="M82" s="94"/>
      <c r="N82" s="81"/>
      <c r="O82" s="81"/>
      <c r="P82" s="184">
        <f>P83+P87</f>
        <v>0</v>
      </c>
      <c r="Q82" s="81"/>
      <c r="R82" s="184">
        <f>R83+R87</f>
        <v>0</v>
      </c>
      <c r="S82" s="81"/>
      <c r="T82" s="185">
        <f>T83+T87</f>
        <v>0</v>
      </c>
      <c r="AT82" s="23" t="s">
        <v>71</v>
      </c>
      <c r="AU82" s="23" t="s">
        <v>107</v>
      </c>
      <c r="BK82" s="186">
        <f>BK83+BK87</f>
        <v>0</v>
      </c>
    </row>
    <row r="83" s="10" customFormat="1" ht="37.44" customHeight="1">
      <c r="B83" s="187"/>
      <c r="D83" s="188" t="s">
        <v>71</v>
      </c>
      <c r="E83" s="189" t="s">
        <v>163</v>
      </c>
      <c r="F83" s="189" t="s">
        <v>164</v>
      </c>
      <c r="I83" s="190"/>
      <c r="J83" s="191">
        <f>BK83</f>
        <v>0</v>
      </c>
      <c r="L83" s="187"/>
      <c r="M83" s="192"/>
      <c r="N83" s="193"/>
      <c r="O83" s="193"/>
      <c r="P83" s="194">
        <f>P84</f>
        <v>0</v>
      </c>
      <c r="Q83" s="193"/>
      <c r="R83" s="194">
        <f>R84</f>
        <v>0</v>
      </c>
      <c r="S83" s="193"/>
      <c r="T83" s="195">
        <f>T84</f>
        <v>0</v>
      </c>
      <c r="AR83" s="188" t="s">
        <v>80</v>
      </c>
      <c r="AT83" s="196" t="s">
        <v>71</v>
      </c>
      <c r="AU83" s="196" t="s">
        <v>72</v>
      </c>
      <c r="AY83" s="188" t="s">
        <v>136</v>
      </c>
      <c r="BK83" s="197">
        <f>BK84</f>
        <v>0</v>
      </c>
    </row>
    <row r="84" s="10" customFormat="1" ht="19.92" customHeight="1">
      <c r="B84" s="187"/>
      <c r="D84" s="188" t="s">
        <v>71</v>
      </c>
      <c r="E84" s="198" t="s">
        <v>325</v>
      </c>
      <c r="F84" s="198" t="s">
        <v>326</v>
      </c>
      <c r="I84" s="190"/>
      <c r="J84" s="199">
        <f>BK84</f>
        <v>0</v>
      </c>
      <c r="L84" s="187"/>
      <c r="M84" s="192"/>
      <c r="N84" s="193"/>
      <c r="O84" s="193"/>
      <c r="P84" s="194">
        <f>SUM(P85:P86)</f>
        <v>0</v>
      </c>
      <c r="Q84" s="193"/>
      <c r="R84" s="194">
        <f>SUM(R85:R86)</f>
        <v>0</v>
      </c>
      <c r="S84" s="193"/>
      <c r="T84" s="195">
        <f>SUM(T85:T86)</f>
        <v>0</v>
      </c>
      <c r="AR84" s="188" t="s">
        <v>80</v>
      </c>
      <c r="AT84" s="196" t="s">
        <v>71</v>
      </c>
      <c r="AU84" s="196" t="s">
        <v>11</v>
      </c>
      <c r="AY84" s="188" t="s">
        <v>136</v>
      </c>
      <c r="BK84" s="197">
        <f>SUM(BK85:BK86)</f>
        <v>0</v>
      </c>
    </row>
    <row r="85" s="1" customFormat="1" ht="16.5" customHeight="1">
      <c r="B85" s="200"/>
      <c r="C85" s="222" t="s">
        <v>11</v>
      </c>
      <c r="D85" s="222" t="s">
        <v>151</v>
      </c>
      <c r="E85" s="223" t="s">
        <v>327</v>
      </c>
      <c r="F85" s="224" t="s">
        <v>328</v>
      </c>
      <c r="G85" s="225" t="s">
        <v>329</v>
      </c>
      <c r="H85" s="226">
        <v>1</v>
      </c>
      <c r="I85" s="227"/>
      <c r="J85" s="228">
        <f>ROUND(I85*H85,0)</f>
        <v>0</v>
      </c>
      <c r="K85" s="224" t="s">
        <v>5</v>
      </c>
      <c r="L85" s="229"/>
      <c r="M85" s="230" t="s">
        <v>5</v>
      </c>
      <c r="N85" s="231" t="s">
        <v>43</v>
      </c>
      <c r="O85" s="46"/>
      <c r="P85" s="210">
        <f>O85*H85</f>
        <v>0</v>
      </c>
      <c r="Q85" s="210">
        <v>0</v>
      </c>
      <c r="R85" s="210">
        <f>Q85*H85</f>
        <v>0</v>
      </c>
      <c r="S85" s="210">
        <v>0</v>
      </c>
      <c r="T85" s="211">
        <f>S85*H85</f>
        <v>0</v>
      </c>
      <c r="AR85" s="23" t="s">
        <v>226</v>
      </c>
      <c r="AT85" s="23" t="s">
        <v>151</v>
      </c>
      <c r="AU85" s="23" t="s">
        <v>80</v>
      </c>
      <c r="AY85" s="23" t="s">
        <v>136</v>
      </c>
      <c r="BE85" s="212">
        <f>IF(N85="základní",J85,0)</f>
        <v>0</v>
      </c>
      <c r="BF85" s="212">
        <f>IF(N85="snížená",J85,0)</f>
        <v>0</v>
      </c>
      <c r="BG85" s="212">
        <f>IF(N85="zákl. přenesená",J85,0)</f>
        <v>0</v>
      </c>
      <c r="BH85" s="212">
        <f>IF(N85="sníž. přenesená",J85,0)</f>
        <v>0</v>
      </c>
      <c r="BI85" s="212">
        <f>IF(N85="nulová",J85,0)</f>
        <v>0</v>
      </c>
      <c r="BJ85" s="23" t="s">
        <v>11</v>
      </c>
      <c r="BK85" s="212">
        <f>ROUND(I85*H85,0)</f>
        <v>0</v>
      </c>
      <c r="BL85" s="23" t="s">
        <v>170</v>
      </c>
      <c r="BM85" s="23" t="s">
        <v>330</v>
      </c>
    </row>
    <row r="86" s="1" customFormat="1" ht="16.5" customHeight="1">
      <c r="B86" s="200"/>
      <c r="C86" s="222" t="s">
        <v>80</v>
      </c>
      <c r="D86" s="222" t="s">
        <v>151</v>
      </c>
      <c r="E86" s="223" t="s">
        <v>331</v>
      </c>
      <c r="F86" s="224" t="s">
        <v>332</v>
      </c>
      <c r="G86" s="225" t="s">
        <v>329</v>
      </c>
      <c r="H86" s="226">
        <v>1</v>
      </c>
      <c r="I86" s="227"/>
      <c r="J86" s="228">
        <f>ROUND(I86*H86,0)</f>
        <v>0</v>
      </c>
      <c r="K86" s="224" t="s">
        <v>5</v>
      </c>
      <c r="L86" s="229"/>
      <c r="M86" s="230" t="s">
        <v>5</v>
      </c>
      <c r="N86" s="231" t="s">
        <v>43</v>
      </c>
      <c r="O86" s="46"/>
      <c r="P86" s="210">
        <f>O86*H86</f>
        <v>0</v>
      </c>
      <c r="Q86" s="210">
        <v>0</v>
      </c>
      <c r="R86" s="210">
        <f>Q86*H86</f>
        <v>0</v>
      </c>
      <c r="S86" s="210">
        <v>0</v>
      </c>
      <c r="T86" s="211">
        <f>S86*H86</f>
        <v>0</v>
      </c>
      <c r="AR86" s="23" t="s">
        <v>226</v>
      </c>
      <c r="AT86" s="23" t="s">
        <v>151</v>
      </c>
      <c r="AU86" s="23" t="s">
        <v>80</v>
      </c>
      <c r="AY86" s="23" t="s">
        <v>136</v>
      </c>
      <c r="BE86" s="212">
        <f>IF(N86="základní",J86,0)</f>
        <v>0</v>
      </c>
      <c r="BF86" s="212">
        <f>IF(N86="snížená",J86,0)</f>
        <v>0</v>
      </c>
      <c r="BG86" s="212">
        <f>IF(N86="zákl. přenesená",J86,0)</f>
        <v>0</v>
      </c>
      <c r="BH86" s="212">
        <f>IF(N86="sníž. přenesená",J86,0)</f>
        <v>0</v>
      </c>
      <c r="BI86" s="212">
        <f>IF(N86="nulová",J86,0)</f>
        <v>0</v>
      </c>
      <c r="BJ86" s="23" t="s">
        <v>11</v>
      </c>
      <c r="BK86" s="212">
        <f>ROUND(I86*H86,0)</f>
        <v>0</v>
      </c>
      <c r="BL86" s="23" t="s">
        <v>170</v>
      </c>
      <c r="BM86" s="23" t="s">
        <v>333</v>
      </c>
    </row>
    <row r="87" s="10" customFormat="1" ht="37.44" customHeight="1">
      <c r="B87" s="187"/>
      <c r="D87" s="188" t="s">
        <v>71</v>
      </c>
      <c r="E87" s="189" t="s">
        <v>151</v>
      </c>
      <c r="F87" s="189" t="s">
        <v>334</v>
      </c>
      <c r="I87" s="190"/>
      <c r="J87" s="191">
        <f>BK87</f>
        <v>0</v>
      </c>
      <c r="L87" s="187"/>
      <c r="M87" s="192"/>
      <c r="N87" s="193"/>
      <c r="O87" s="193"/>
      <c r="P87" s="194">
        <f>P88+P90+P92</f>
        <v>0</v>
      </c>
      <c r="Q87" s="193"/>
      <c r="R87" s="194">
        <f>R88+R90+R92</f>
        <v>0</v>
      </c>
      <c r="S87" s="193"/>
      <c r="T87" s="195">
        <f>T88+T90+T92</f>
        <v>0</v>
      </c>
      <c r="AR87" s="188" t="s">
        <v>83</v>
      </c>
      <c r="AT87" s="196" t="s">
        <v>71</v>
      </c>
      <c r="AU87" s="196" t="s">
        <v>72</v>
      </c>
      <c r="AY87" s="188" t="s">
        <v>136</v>
      </c>
      <c r="BK87" s="197">
        <f>BK88+BK90+BK92</f>
        <v>0</v>
      </c>
    </row>
    <row r="88" s="10" customFormat="1" ht="19.92" customHeight="1">
      <c r="B88" s="187"/>
      <c r="D88" s="188" t="s">
        <v>71</v>
      </c>
      <c r="E88" s="198" t="s">
        <v>335</v>
      </c>
      <c r="F88" s="198" t="s">
        <v>336</v>
      </c>
      <c r="I88" s="190"/>
      <c r="J88" s="199">
        <f>BK88</f>
        <v>0</v>
      </c>
      <c r="L88" s="187"/>
      <c r="M88" s="192"/>
      <c r="N88" s="193"/>
      <c r="O88" s="193"/>
      <c r="P88" s="194">
        <f>P89</f>
        <v>0</v>
      </c>
      <c r="Q88" s="193"/>
      <c r="R88" s="194">
        <f>R89</f>
        <v>0</v>
      </c>
      <c r="S88" s="193"/>
      <c r="T88" s="195">
        <f>T89</f>
        <v>0</v>
      </c>
      <c r="AR88" s="188" t="s">
        <v>83</v>
      </c>
      <c r="AT88" s="196" t="s">
        <v>71</v>
      </c>
      <c r="AU88" s="196" t="s">
        <v>11</v>
      </c>
      <c r="AY88" s="188" t="s">
        <v>136</v>
      </c>
      <c r="BK88" s="197">
        <f>BK89</f>
        <v>0</v>
      </c>
    </row>
    <row r="89" s="1" customFormat="1" ht="16.5" customHeight="1">
      <c r="B89" s="200"/>
      <c r="C89" s="222" t="s">
        <v>83</v>
      </c>
      <c r="D89" s="222" t="s">
        <v>151</v>
      </c>
      <c r="E89" s="223" t="s">
        <v>337</v>
      </c>
      <c r="F89" s="224" t="s">
        <v>338</v>
      </c>
      <c r="G89" s="225" t="s">
        <v>329</v>
      </c>
      <c r="H89" s="226">
        <v>1</v>
      </c>
      <c r="I89" s="227"/>
      <c r="J89" s="228">
        <f>ROUND(I89*H89,0)</f>
        <v>0</v>
      </c>
      <c r="K89" s="224" t="s">
        <v>5</v>
      </c>
      <c r="L89" s="229"/>
      <c r="M89" s="230" t="s">
        <v>5</v>
      </c>
      <c r="N89" s="231" t="s">
        <v>43</v>
      </c>
      <c r="O89" s="46"/>
      <c r="P89" s="210">
        <f>O89*H89</f>
        <v>0</v>
      </c>
      <c r="Q89" s="210">
        <v>0</v>
      </c>
      <c r="R89" s="210">
        <f>Q89*H89</f>
        <v>0</v>
      </c>
      <c r="S89" s="210">
        <v>0</v>
      </c>
      <c r="T89" s="211">
        <f>S89*H89</f>
        <v>0</v>
      </c>
      <c r="AR89" s="23" t="s">
        <v>339</v>
      </c>
      <c r="AT89" s="23" t="s">
        <v>151</v>
      </c>
      <c r="AU89" s="23" t="s">
        <v>80</v>
      </c>
      <c r="AY89" s="23" t="s">
        <v>136</v>
      </c>
      <c r="BE89" s="212">
        <f>IF(N89="základní",J89,0)</f>
        <v>0</v>
      </c>
      <c r="BF89" s="212">
        <f>IF(N89="snížená",J89,0)</f>
        <v>0</v>
      </c>
      <c r="BG89" s="212">
        <f>IF(N89="zákl. přenesená",J89,0)</f>
        <v>0</v>
      </c>
      <c r="BH89" s="212">
        <f>IF(N89="sníž. přenesená",J89,0)</f>
        <v>0</v>
      </c>
      <c r="BI89" s="212">
        <f>IF(N89="nulová",J89,0)</f>
        <v>0</v>
      </c>
      <c r="BJ89" s="23" t="s">
        <v>11</v>
      </c>
      <c r="BK89" s="212">
        <f>ROUND(I89*H89,0)</f>
        <v>0</v>
      </c>
      <c r="BL89" s="23" t="s">
        <v>340</v>
      </c>
      <c r="BM89" s="23" t="s">
        <v>341</v>
      </c>
    </row>
    <row r="90" s="10" customFormat="1" ht="29.88" customHeight="1">
      <c r="B90" s="187"/>
      <c r="D90" s="188" t="s">
        <v>71</v>
      </c>
      <c r="E90" s="198" t="s">
        <v>342</v>
      </c>
      <c r="F90" s="198" t="s">
        <v>343</v>
      </c>
      <c r="I90" s="190"/>
      <c r="J90" s="199">
        <f>BK90</f>
        <v>0</v>
      </c>
      <c r="L90" s="187"/>
      <c r="M90" s="192"/>
      <c r="N90" s="193"/>
      <c r="O90" s="193"/>
      <c r="P90" s="194">
        <f>P91</f>
        <v>0</v>
      </c>
      <c r="Q90" s="193"/>
      <c r="R90" s="194">
        <f>R91</f>
        <v>0</v>
      </c>
      <c r="S90" s="193"/>
      <c r="T90" s="195">
        <f>T91</f>
        <v>0</v>
      </c>
      <c r="AR90" s="188" t="s">
        <v>83</v>
      </c>
      <c r="AT90" s="196" t="s">
        <v>71</v>
      </c>
      <c r="AU90" s="196" t="s">
        <v>11</v>
      </c>
      <c r="AY90" s="188" t="s">
        <v>136</v>
      </c>
      <c r="BK90" s="197">
        <f>BK91</f>
        <v>0</v>
      </c>
    </row>
    <row r="91" s="1" customFormat="1" ht="16.5" customHeight="1">
      <c r="B91" s="200"/>
      <c r="C91" s="222" t="s">
        <v>144</v>
      </c>
      <c r="D91" s="222" t="s">
        <v>151</v>
      </c>
      <c r="E91" s="223" t="s">
        <v>344</v>
      </c>
      <c r="F91" s="224" t="s">
        <v>345</v>
      </c>
      <c r="G91" s="225" t="s">
        <v>329</v>
      </c>
      <c r="H91" s="226">
        <v>1</v>
      </c>
      <c r="I91" s="227"/>
      <c r="J91" s="228">
        <f>ROUND(I91*H91,0)</f>
        <v>0</v>
      </c>
      <c r="K91" s="224" t="s">
        <v>5</v>
      </c>
      <c r="L91" s="229"/>
      <c r="M91" s="230" t="s">
        <v>5</v>
      </c>
      <c r="N91" s="231" t="s">
        <v>43</v>
      </c>
      <c r="O91" s="46"/>
      <c r="P91" s="210">
        <f>O91*H91</f>
        <v>0</v>
      </c>
      <c r="Q91" s="210">
        <v>0</v>
      </c>
      <c r="R91" s="210">
        <f>Q91*H91</f>
        <v>0</v>
      </c>
      <c r="S91" s="210">
        <v>0</v>
      </c>
      <c r="T91" s="211">
        <f>S91*H91</f>
        <v>0</v>
      </c>
      <c r="AR91" s="23" t="s">
        <v>339</v>
      </c>
      <c r="AT91" s="23" t="s">
        <v>151</v>
      </c>
      <c r="AU91" s="23" t="s">
        <v>80</v>
      </c>
      <c r="AY91" s="23" t="s">
        <v>136</v>
      </c>
      <c r="BE91" s="212">
        <f>IF(N91="základní",J91,0)</f>
        <v>0</v>
      </c>
      <c r="BF91" s="212">
        <f>IF(N91="snížená",J91,0)</f>
        <v>0</v>
      </c>
      <c r="BG91" s="212">
        <f>IF(N91="zákl. přenesená",J91,0)</f>
        <v>0</v>
      </c>
      <c r="BH91" s="212">
        <f>IF(N91="sníž. přenesená",J91,0)</f>
        <v>0</v>
      </c>
      <c r="BI91" s="212">
        <f>IF(N91="nulová",J91,0)</f>
        <v>0</v>
      </c>
      <c r="BJ91" s="23" t="s">
        <v>11</v>
      </c>
      <c r="BK91" s="212">
        <f>ROUND(I91*H91,0)</f>
        <v>0</v>
      </c>
      <c r="BL91" s="23" t="s">
        <v>340</v>
      </c>
      <c r="BM91" s="23" t="s">
        <v>346</v>
      </c>
    </row>
    <row r="92" s="10" customFormat="1" ht="29.88" customHeight="1">
      <c r="B92" s="187"/>
      <c r="D92" s="188" t="s">
        <v>71</v>
      </c>
      <c r="E92" s="198" t="s">
        <v>347</v>
      </c>
      <c r="F92" s="198" t="s">
        <v>348</v>
      </c>
      <c r="I92" s="190"/>
      <c r="J92" s="199">
        <f>BK92</f>
        <v>0</v>
      </c>
      <c r="L92" s="187"/>
      <c r="M92" s="192"/>
      <c r="N92" s="193"/>
      <c r="O92" s="193"/>
      <c r="P92" s="194">
        <f>P93</f>
        <v>0</v>
      </c>
      <c r="Q92" s="193"/>
      <c r="R92" s="194">
        <f>R93</f>
        <v>0</v>
      </c>
      <c r="S92" s="193"/>
      <c r="T92" s="195">
        <f>T93</f>
        <v>0</v>
      </c>
      <c r="AR92" s="188" t="s">
        <v>83</v>
      </c>
      <c r="AT92" s="196" t="s">
        <v>71</v>
      </c>
      <c r="AU92" s="196" t="s">
        <v>11</v>
      </c>
      <c r="AY92" s="188" t="s">
        <v>136</v>
      </c>
      <c r="BK92" s="197">
        <f>BK93</f>
        <v>0</v>
      </c>
    </row>
    <row r="93" s="1" customFormat="1" ht="16.5" customHeight="1">
      <c r="B93" s="200"/>
      <c r="C93" s="222" t="s">
        <v>167</v>
      </c>
      <c r="D93" s="222" t="s">
        <v>151</v>
      </c>
      <c r="E93" s="223" t="s">
        <v>349</v>
      </c>
      <c r="F93" s="224" t="s">
        <v>350</v>
      </c>
      <c r="G93" s="225" t="s">
        <v>329</v>
      </c>
      <c r="H93" s="226">
        <v>1</v>
      </c>
      <c r="I93" s="227"/>
      <c r="J93" s="228">
        <f>ROUND(I93*H93,0)</f>
        <v>0</v>
      </c>
      <c r="K93" s="224" t="s">
        <v>5</v>
      </c>
      <c r="L93" s="229"/>
      <c r="M93" s="230" t="s">
        <v>5</v>
      </c>
      <c r="N93" s="243" t="s">
        <v>43</v>
      </c>
      <c r="O93" s="244"/>
      <c r="P93" s="245">
        <f>O93*H93</f>
        <v>0</v>
      </c>
      <c r="Q93" s="245">
        <v>0</v>
      </c>
      <c r="R93" s="245">
        <f>Q93*H93</f>
        <v>0</v>
      </c>
      <c r="S93" s="245">
        <v>0</v>
      </c>
      <c r="T93" s="246">
        <f>S93*H93</f>
        <v>0</v>
      </c>
      <c r="AR93" s="23" t="s">
        <v>339</v>
      </c>
      <c r="AT93" s="23" t="s">
        <v>151</v>
      </c>
      <c r="AU93" s="23" t="s">
        <v>80</v>
      </c>
      <c r="AY93" s="23" t="s">
        <v>136</v>
      </c>
      <c r="BE93" s="212">
        <f>IF(N93="základní",J93,0)</f>
        <v>0</v>
      </c>
      <c r="BF93" s="212">
        <f>IF(N93="snížená",J93,0)</f>
        <v>0</v>
      </c>
      <c r="BG93" s="212">
        <f>IF(N93="zákl. přenesená",J93,0)</f>
        <v>0</v>
      </c>
      <c r="BH93" s="212">
        <f>IF(N93="sníž. přenesená",J93,0)</f>
        <v>0</v>
      </c>
      <c r="BI93" s="212">
        <f>IF(N93="nulová",J93,0)</f>
        <v>0</v>
      </c>
      <c r="BJ93" s="23" t="s">
        <v>11</v>
      </c>
      <c r="BK93" s="212">
        <f>ROUND(I93*H93,0)</f>
        <v>0</v>
      </c>
      <c r="BL93" s="23" t="s">
        <v>340</v>
      </c>
      <c r="BM93" s="23" t="s">
        <v>351</v>
      </c>
    </row>
    <row r="94" s="1" customFormat="1" ht="6.96" customHeight="1">
      <c r="B94" s="66"/>
      <c r="C94" s="67"/>
      <c r="D94" s="67"/>
      <c r="E94" s="67"/>
      <c r="F94" s="67"/>
      <c r="G94" s="67"/>
      <c r="H94" s="67"/>
      <c r="I94" s="152"/>
      <c r="J94" s="67"/>
      <c r="K94" s="67"/>
      <c r="L94" s="45"/>
    </row>
  </sheetData>
  <autoFilter ref="C81:K93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1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22"/>
      <c r="C1" s="122"/>
      <c r="D1" s="123" t="s">
        <v>1</v>
      </c>
      <c r="E1" s="122"/>
      <c r="F1" s="124" t="s">
        <v>86</v>
      </c>
      <c r="G1" s="124" t="s">
        <v>87</v>
      </c>
      <c r="H1" s="124"/>
      <c r="I1" s="125"/>
      <c r="J1" s="124" t="s">
        <v>88</v>
      </c>
      <c r="K1" s="123" t="s">
        <v>89</v>
      </c>
      <c r="L1" s="124" t="s">
        <v>90</v>
      </c>
      <c r="M1" s="124"/>
      <c r="N1" s="124"/>
      <c r="O1" s="124"/>
      <c r="P1" s="124"/>
      <c r="Q1" s="124"/>
      <c r="R1" s="124"/>
      <c r="S1" s="124"/>
      <c r="T1" s="124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 s="22" t="s">
        <v>8</v>
      </c>
      <c r="AT2" s="23" t="s">
        <v>85</v>
      </c>
    </row>
    <row r="3" ht="6.96" customHeight="1">
      <c r="B3" s="24"/>
      <c r="C3" s="25"/>
      <c r="D3" s="25"/>
      <c r="E3" s="25"/>
      <c r="F3" s="25"/>
      <c r="G3" s="25"/>
      <c r="H3" s="25"/>
      <c r="I3" s="127"/>
      <c r="J3" s="25"/>
      <c r="K3" s="26"/>
      <c r="AT3" s="23" t="s">
        <v>80</v>
      </c>
    </row>
    <row r="4" ht="36.96" customHeight="1">
      <c r="B4" s="27"/>
      <c r="C4" s="28"/>
      <c r="D4" s="29" t="s">
        <v>97</v>
      </c>
      <c r="E4" s="28"/>
      <c r="F4" s="28"/>
      <c r="G4" s="28"/>
      <c r="H4" s="28"/>
      <c r="I4" s="128"/>
      <c r="J4" s="28"/>
      <c r="K4" s="30"/>
      <c r="M4" s="31" t="s">
        <v>14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28"/>
      <c r="J5" s="28"/>
      <c r="K5" s="30"/>
    </row>
    <row r="6">
      <c r="B6" s="27"/>
      <c r="C6" s="28"/>
      <c r="D6" s="39" t="s">
        <v>20</v>
      </c>
      <c r="E6" s="28"/>
      <c r="F6" s="28"/>
      <c r="G6" s="28"/>
      <c r="H6" s="28"/>
      <c r="I6" s="128"/>
      <c r="J6" s="28"/>
      <c r="K6" s="30"/>
    </row>
    <row r="7" ht="16.5" customHeight="1">
      <c r="B7" s="27"/>
      <c r="C7" s="28"/>
      <c r="D7" s="28"/>
      <c r="E7" s="129" t="str">
        <f>'Rekapitulace stavby'!K6</f>
        <v>ZŠ B. Němcové v Jaroměři - učebny fyziky a chemie</v>
      </c>
      <c r="F7" s="39"/>
      <c r="G7" s="39"/>
      <c r="H7" s="39"/>
      <c r="I7" s="128"/>
      <c r="J7" s="28"/>
      <c r="K7" s="30"/>
    </row>
    <row r="8" s="1" customFormat="1">
      <c r="B8" s="45"/>
      <c r="C8" s="46"/>
      <c r="D8" s="39" t="s">
        <v>101</v>
      </c>
      <c r="E8" s="46"/>
      <c r="F8" s="46"/>
      <c r="G8" s="46"/>
      <c r="H8" s="46"/>
      <c r="I8" s="130"/>
      <c r="J8" s="46"/>
      <c r="K8" s="50"/>
    </row>
    <row r="9" s="1" customFormat="1" ht="36.96" customHeight="1">
      <c r="B9" s="45"/>
      <c r="C9" s="46"/>
      <c r="D9" s="46"/>
      <c r="E9" s="131" t="s">
        <v>352</v>
      </c>
      <c r="F9" s="46"/>
      <c r="G9" s="46"/>
      <c r="H9" s="46"/>
      <c r="I9" s="130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30"/>
      <c r="J10" s="46"/>
      <c r="K10" s="50"/>
    </row>
    <row r="11" s="1" customFormat="1" ht="14.4" customHeight="1">
      <c r="B11" s="45"/>
      <c r="C11" s="46"/>
      <c r="D11" s="39" t="s">
        <v>22</v>
      </c>
      <c r="E11" s="46"/>
      <c r="F11" s="34" t="s">
        <v>5</v>
      </c>
      <c r="G11" s="46"/>
      <c r="H11" s="46"/>
      <c r="I11" s="132" t="s">
        <v>23</v>
      </c>
      <c r="J11" s="34" t="s">
        <v>5</v>
      </c>
      <c r="K11" s="50"/>
    </row>
    <row r="12" s="1" customFormat="1" ht="14.4" customHeight="1">
      <c r="B12" s="45"/>
      <c r="C12" s="46"/>
      <c r="D12" s="39" t="s">
        <v>24</v>
      </c>
      <c r="E12" s="46"/>
      <c r="F12" s="34" t="s">
        <v>25</v>
      </c>
      <c r="G12" s="46"/>
      <c r="H12" s="46"/>
      <c r="I12" s="132" t="s">
        <v>26</v>
      </c>
      <c r="J12" s="133" t="str">
        <f>'Rekapitulace stavby'!AN8</f>
        <v>19. 2. 2018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30"/>
      <c r="J13" s="46"/>
      <c r="K13" s="50"/>
    </row>
    <row r="14" s="1" customFormat="1" ht="14.4" customHeight="1">
      <c r="B14" s="45"/>
      <c r="C14" s="46"/>
      <c r="D14" s="39" t="s">
        <v>28</v>
      </c>
      <c r="E14" s="46"/>
      <c r="F14" s="46"/>
      <c r="G14" s="46"/>
      <c r="H14" s="46"/>
      <c r="I14" s="132" t="s">
        <v>29</v>
      </c>
      <c r="J14" s="34" t="s">
        <v>5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32" t="s">
        <v>31</v>
      </c>
      <c r="J15" s="34" t="s">
        <v>5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30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32" t="s">
        <v>29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32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30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32" t="s">
        <v>29</v>
      </c>
      <c r="J20" s="34" t="s">
        <v>5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32" t="s">
        <v>31</v>
      </c>
      <c r="J21" s="34" t="s">
        <v>5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30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30"/>
      <c r="J23" s="46"/>
      <c r="K23" s="50"/>
    </row>
    <row r="24" s="6" customFormat="1" ht="16.5" customHeight="1">
      <c r="B24" s="134"/>
      <c r="C24" s="135"/>
      <c r="D24" s="135"/>
      <c r="E24" s="43" t="s">
        <v>5</v>
      </c>
      <c r="F24" s="43"/>
      <c r="G24" s="43"/>
      <c r="H24" s="43"/>
      <c r="I24" s="136"/>
      <c r="J24" s="135"/>
      <c r="K24" s="137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30"/>
      <c r="J25" s="46"/>
      <c r="K25" s="50"/>
    </row>
    <row r="26" s="1" customFormat="1" ht="6.96" customHeight="1">
      <c r="B26" s="45"/>
      <c r="C26" s="46"/>
      <c r="D26" s="81"/>
      <c r="E26" s="81"/>
      <c r="F26" s="81"/>
      <c r="G26" s="81"/>
      <c r="H26" s="81"/>
      <c r="I26" s="138"/>
      <c r="J26" s="81"/>
      <c r="K26" s="139"/>
    </row>
    <row r="27" s="1" customFormat="1" ht="25.44" customHeight="1">
      <c r="B27" s="45"/>
      <c r="C27" s="46"/>
      <c r="D27" s="140" t="s">
        <v>38</v>
      </c>
      <c r="E27" s="46"/>
      <c r="F27" s="46"/>
      <c r="G27" s="46"/>
      <c r="H27" s="46"/>
      <c r="I27" s="130"/>
      <c r="J27" s="141">
        <f>ROUND(J86,0)</f>
        <v>0</v>
      </c>
      <c r="K27" s="50"/>
    </row>
    <row r="28" s="1" customFormat="1" ht="6.96" customHeight="1">
      <c r="B28" s="45"/>
      <c r="C28" s="46"/>
      <c r="D28" s="81"/>
      <c r="E28" s="81"/>
      <c r="F28" s="81"/>
      <c r="G28" s="81"/>
      <c r="H28" s="81"/>
      <c r="I28" s="138"/>
      <c r="J28" s="81"/>
      <c r="K28" s="139"/>
    </row>
    <row r="29" s="1" customFormat="1" ht="14.4" customHeight="1">
      <c r="B29" s="45"/>
      <c r="C29" s="46"/>
      <c r="D29" s="46"/>
      <c r="E29" s="46"/>
      <c r="F29" s="51" t="s">
        <v>40</v>
      </c>
      <c r="G29" s="46"/>
      <c r="H29" s="46"/>
      <c r="I29" s="142" t="s">
        <v>39</v>
      </c>
      <c r="J29" s="51" t="s">
        <v>41</v>
      </c>
      <c r="K29" s="50"/>
    </row>
    <row r="30" s="1" customFormat="1" ht="14.4" customHeight="1">
      <c r="B30" s="45"/>
      <c r="C30" s="46"/>
      <c r="D30" s="54" t="s">
        <v>42</v>
      </c>
      <c r="E30" s="54" t="s">
        <v>43</v>
      </c>
      <c r="F30" s="143">
        <f>ROUND(SUM(BE86:BE114), 0)</f>
        <v>0</v>
      </c>
      <c r="G30" s="46"/>
      <c r="H30" s="46"/>
      <c r="I30" s="144">
        <v>0.20999999999999999</v>
      </c>
      <c r="J30" s="143">
        <f>ROUND(ROUND((SUM(BE86:BE114)), 0)*I30, 0)</f>
        <v>0</v>
      </c>
      <c r="K30" s="50"/>
    </row>
    <row r="31" s="1" customFormat="1" ht="14.4" customHeight="1">
      <c r="B31" s="45"/>
      <c r="C31" s="46"/>
      <c r="D31" s="46"/>
      <c r="E31" s="54" t="s">
        <v>44</v>
      </c>
      <c r="F31" s="143">
        <f>ROUND(SUM(BF86:BF114), 0)</f>
        <v>0</v>
      </c>
      <c r="G31" s="46"/>
      <c r="H31" s="46"/>
      <c r="I31" s="144">
        <v>0.14999999999999999</v>
      </c>
      <c r="J31" s="143">
        <f>ROUND(ROUND((SUM(BF86:BF114)), 0)*I31, 0)</f>
        <v>0</v>
      </c>
      <c r="K31" s="50"/>
    </row>
    <row r="32" hidden="1" s="1" customFormat="1" ht="14.4" customHeight="1">
      <c r="B32" s="45"/>
      <c r="C32" s="46"/>
      <c r="D32" s="46"/>
      <c r="E32" s="54" t="s">
        <v>45</v>
      </c>
      <c r="F32" s="143">
        <f>ROUND(SUM(BG86:BG114), 0)</f>
        <v>0</v>
      </c>
      <c r="G32" s="46"/>
      <c r="H32" s="46"/>
      <c r="I32" s="144">
        <v>0.20999999999999999</v>
      </c>
      <c r="J32" s="143">
        <v>0</v>
      </c>
      <c r="K32" s="50"/>
    </row>
    <row r="33" hidden="1" s="1" customFormat="1" ht="14.4" customHeight="1">
      <c r="B33" s="45"/>
      <c r="C33" s="46"/>
      <c r="D33" s="46"/>
      <c r="E33" s="54" t="s">
        <v>46</v>
      </c>
      <c r="F33" s="143">
        <f>ROUND(SUM(BH86:BH114), 0)</f>
        <v>0</v>
      </c>
      <c r="G33" s="46"/>
      <c r="H33" s="46"/>
      <c r="I33" s="144">
        <v>0.14999999999999999</v>
      </c>
      <c r="J33" s="143">
        <v>0</v>
      </c>
      <c r="K33" s="50"/>
    </row>
    <row r="34" hidden="1" s="1" customFormat="1" ht="14.4" customHeight="1">
      <c r="B34" s="45"/>
      <c r="C34" s="46"/>
      <c r="D34" s="46"/>
      <c r="E34" s="54" t="s">
        <v>47</v>
      </c>
      <c r="F34" s="143">
        <f>ROUND(SUM(BI86:BI114), 0)</f>
        <v>0</v>
      </c>
      <c r="G34" s="46"/>
      <c r="H34" s="46"/>
      <c r="I34" s="144">
        <v>0</v>
      </c>
      <c r="J34" s="143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30"/>
      <c r="J35" s="46"/>
      <c r="K35" s="50"/>
    </row>
    <row r="36" s="1" customFormat="1" ht="25.44" customHeight="1">
      <c r="B36" s="45"/>
      <c r="C36" s="145"/>
      <c r="D36" s="146" t="s">
        <v>48</v>
      </c>
      <c r="E36" s="87"/>
      <c r="F36" s="87"/>
      <c r="G36" s="147" t="s">
        <v>49</v>
      </c>
      <c r="H36" s="148" t="s">
        <v>50</v>
      </c>
      <c r="I36" s="149"/>
      <c r="J36" s="150">
        <f>SUM(J27:J34)</f>
        <v>0</v>
      </c>
      <c r="K36" s="151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52"/>
      <c r="J37" s="67"/>
      <c r="K37" s="68"/>
    </row>
    <row r="41" s="1" customFormat="1" ht="6.96" customHeight="1">
      <c r="B41" s="69"/>
      <c r="C41" s="70"/>
      <c r="D41" s="70"/>
      <c r="E41" s="70"/>
      <c r="F41" s="70"/>
      <c r="G41" s="70"/>
      <c r="H41" s="70"/>
      <c r="I41" s="153"/>
      <c r="J41" s="70"/>
      <c r="K41" s="154"/>
    </row>
    <row r="42" s="1" customFormat="1" ht="36.96" customHeight="1">
      <c r="B42" s="45"/>
      <c r="C42" s="29" t="s">
        <v>103</v>
      </c>
      <c r="D42" s="46"/>
      <c r="E42" s="46"/>
      <c r="F42" s="46"/>
      <c r="G42" s="46"/>
      <c r="H42" s="46"/>
      <c r="I42" s="130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30"/>
      <c r="J43" s="46"/>
      <c r="K43" s="50"/>
    </row>
    <row r="44" s="1" customFormat="1" ht="14.4" customHeight="1">
      <c r="B44" s="45"/>
      <c r="C44" s="39" t="s">
        <v>20</v>
      </c>
      <c r="D44" s="46"/>
      <c r="E44" s="46"/>
      <c r="F44" s="46"/>
      <c r="G44" s="46"/>
      <c r="H44" s="46"/>
      <c r="I44" s="130"/>
      <c r="J44" s="46"/>
      <c r="K44" s="50"/>
    </row>
    <row r="45" s="1" customFormat="1" ht="16.5" customHeight="1">
      <c r="B45" s="45"/>
      <c r="C45" s="46"/>
      <c r="D45" s="46"/>
      <c r="E45" s="129" t="str">
        <f>E7</f>
        <v>ZŠ B. Němcové v Jaroměři - učebny fyziky a chemie</v>
      </c>
      <c r="F45" s="39"/>
      <c r="G45" s="39"/>
      <c r="H45" s="39"/>
      <c r="I45" s="130"/>
      <c r="J45" s="46"/>
      <c r="K45" s="50"/>
    </row>
    <row r="46" s="1" customFormat="1" ht="14.4" customHeight="1">
      <c r="B46" s="45"/>
      <c r="C46" s="39" t="s">
        <v>101</v>
      </c>
      <c r="D46" s="46"/>
      <c r="E46" s="46"/>
      <c r="F46" s="46"/>
      <c r="G46" s="46"/>
      <c r="H46" s="46"/>
      <c r="I46" s="130"/>
      <c r="J46" s="46"/>
      <c r="K46" s="50"/>
    </row>
    <row r="47" s="1" customFormat="1" ht="17.25" customHeight="1">
      <c r="B47" s="45"/>
      <c r="C47" s="46"/>
      <c r="D47" s="46"/>
      <c r="E47" s="131" t="str">
        <f>E9</f>
        <v>3 - Vedlejší náklady</v>
      </c>
      <c r="F47" s="46"/>
      <c r="G47" s="46"/>
      <c r="H47" s="46"/>
      <c r="I47" s="130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30"/>
      <c r="J48" s="46"/>
      <c r="K48" s="50"/>
    </row>
    <row r="49" s="1" customFormat="1" ht="18" customHeight="1">
      <c r="B49" s="45"/>
      <c r="C49" s="39" t="s">
        <v>24</v>
      </c>
      <c r="D49" s="46"/>
      <c r="E49" s="46"/>
      <c r="F49" s="34" t="str">
        <f>F12</f>
        <v>Jaroměř</v>
      </c>
      <c r="G49" s="46"/>
      <c r="H49" s="46"/>
      <c r="I49" s="132" t="s">
        <v>26</v>
      </c>
      <c r="J49" s="133" t="str">
        <f>IF(J12="","",J12)</f>
        <v>19. 2. 2018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30"/>
      <c r="J50" s="46"/>
      <c r="K50" s="50"/>
    </row>
    <row r="51" s="1" customFormat="1">
      <c r="B51" s="45"/>
      <c r="C51" s="39" t="s">
        <v>28</v>
      </c>
      <c r="D51" s="46"/>
      <c r="E51" s="46"/>
      <c r="F51" s="34" t="str">
        <f>E15</f>
        <v>ZŠ B. Němcové v Jaroměři, Husovo nám. 352</v>
      </c>
      <c r="G51" s="46"/>
      <c r="H51" s="46"/>
      <c r="I51" s="132" t="s">
        <v>34</v>
      </c>
      <c r="J51" s="43" t="str">
        <f>E21</f>
        <v>Tektum spol. s r.o., Horská 72, Trutnov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30"/>
      <c r="J52" s="155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30"/>
      <c r="J53" s="46"/>
      <c r="K53" s="50"/>
    </row>
    <row r="54" s="1" customFormat="1" ht="29.28" customHeight="1">
      <c r="B54" s="45"/>
      <c r="C54" s="156" t="s">
        <v>104</v>
      </c>
      <c r="D54" s="145"/>
      <c r="E54" s="145"/>
      <c r="F54" s="145"/>
      <c r="G54" s="145"/>
      <c r="H54" s="145"/>
      <c r="I54" s="157"/>
      <c r="J54" s="158" t="s">
        <v>105</v>
      </c>
      <c r="K54" s="159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30"/>
      <c r="J55" s="46"/>
      <c r="K55" s="50"/>
    </row>
    <row r="56" s="1" customFormat="1" ht="29.28" customHeight="1">
      <c r="B56" s="45"/>
      <c r="C56" s="160" t="s">
        <v>106</v>
      </c>
      <c r="D56" s="46"/>
      <c r="E56" s="46"/>
      <c r="F56" s="46"/>
      <c r="G56" s="46"/>
      <c r="H56" s="46"/>
      <c r="I56" s="130"/>
      <c r="J56" s="141">
        <f>J86</f>
        <v>0</v>
      </c>
      <c r="K56" s="50"/>
      <c r="AU56" s="23" t="s">
        <v>107</v>
      </c>
    </row>
    <row r="57" s="7" customFormat="1" ht="24.96" customHeight="1">
      <c r="B57" s="161"/>
      <c r="C57" s="162"/>
      <c r="D57" s="163" t="s">
        <v>353</v>
      </c>
      <c r="E57" s="164"/>
      <c r="F57" s="164"/>
      <c r="G57" s="164"/>
      <c r="H57" s="164"/>
      <c r="I57" s="165"/>
      <c r="J57" s="166">
        <f>J87</f>
        <v>0</v>
      </c>
      <c r="K57" s="167"/>
    </row>
    <row r="58" s="8" customFormat="1" ht="19.92" customHeight="1">
      <c r="B58" s="168"/>
      <c r="C58" s="169"/>
      <c r="D58" s="170" t="s">
        <v>354</v>
      </c>
      <c r="E58" s="171"/>
      <c r="F58" s="171"/>
      <c r="G58" s="171"/>
      <c r="H58" s="171"/>
      <c r="I58" s="172"/>
      <c r="J58" s="173">
        <f>J88</f>
        <v>0</v>
      </c>
      <c r="K58" s="174"/>
    </row>
    <row r="59" s="8" customFormat="1" ht="19.92" customHeight="1">
      <c r="B59" s="168"/>
      <c r="C59" s="169"/>
      <c r="D59" s="170" t="s">
        <v>355</v>
      </c>
      <c r="E59" s="171"/>
      <c r="F59" s="171"/>
      <c r="G59" s="171"/>
      <c r="H59" s="171"/>
      <c r="I59" s="172"/>
      <c r="J59" s="173">
        <f>J91</f>
        <v>0</v>
      </c>
      <c r="K59" s="174"/>
    </row>
    <row r="60" s="8" customFormat="1" ht="19.92" customHeight="1">
      <c r="B60" s="168"/>
      <c r="C60" s="169"/>
      <c r="D60" s="170" t="s">
        <v>356</v>
      </c>
      <c r="E60" s="171"/>
      <c r="F60" s="171"/>
      <c r="G60" s="171"/>
      <c r="H60" s="171"/>
      <c r="I60" s="172"/>
      <c r="J60" s="173">
        <f>J94</f>
        <v>0</v>
      </c>
      <c r="K60" s="174"/>
    </row>
    <row r="61" s="8" customFormat="1" ht="19.92" customHeight="1">
      <c r="B61" s="168"/>
      <c r="C61" s="169"/>
      <c r="D61" s="170" t="s">
        <v>357</v>
      </c>
      <c r="E61" s="171"/>
      <c r="F61" s="171"/>
      <c r="G61" s="171"/>
      <c r="H61" s="171"/>
      <c r="I61" s="172"/>
      <c r="J61" s="173">
        <f>J97</f>
        <v>0</v>
      </c>
      <c r="K61" s="174"/>
    </row>
    <row r="62" s="8" customFormat="1" ht="19.92" customHeight="1">
      <c r="B62" s="168"/>
      <c r="C62" s="169"/>
      <c r="D62" s="170" t="s">
        <v>358</v>
      </c>
      <c r="E62" s="171"/>
      <c r="F62" s="171"/>
      <c r="G62" s="171"/>
      <c r="H62" s="171"/>
      <c r="I62" s="172"/>
      <c r="J62" s="173">
        <f>J100</f>
        <v>0</v>
      </c>
      <c r="K62" s="174"/>
    </row>
    <row r="63" s="8" customFormat="1" ht="19.92" customHeight="1">
      <c r="B63" s="168"/>
      <c r="C63" s="169"/>
      <c r="D63" s="170" t="s">
        <v>359</v>
      </c>
      <c r="E63" s="171"/>
      <c r="F63" s="171"/>
      <c r="G63" s="171"/>
      <c r="H63" s="171"/>
      <c r="I63" s="172"/>
      <c r="J63" s="173">
        <f>J103</f>
        <v>0</v>
      </c>
      <c r="K63" s="174"/>
    </row>
    <row r="64" s="8" customFormat="1" ht="19.92" customHeight="1">
      <c r="B64" s="168"/>
      <c r="C64" s="169"/>
      <c r="D64" s="170" t="s">
        <v>360</v>
      </c>
      <c r="E64" s="171"/>
      <c r="F64" s="171"/>
      <c r="G64" s="171"/>
      <c r="H64" s="171"/>
      <c r="I64" s="172"/>
      <c r="J64" s="173">
        <f>J106</f>
        <v>0</v>
      </c>
      <c r="K64" s="174"/>
    </row>
    <row r="65" s="8" customFormat="1" ht="19.92" customHeight="1">
      <c r="B65" s="168"/>
      <c r="C65" s="169"/>
      <c r="D65" s="170" t="s">
        <v>361</v>
      </c>
      <c r="E65" s="171"/>
      <c r="F65" s="171"/>
      <c r="G65" s="171"/>
      <c r="H65" s="171"/>
      <c r="I65" s="172"/>
      <c r="J65" s="173">
        <f>J109</f>
        <v>0</v>
      </c>
      <c r="K65" s="174"/>
    </row>
    <row r="66" s="8" customFormat="1" ht="19.92" customHeight="1">
      <c r="B66" s="168"/>
      <c r="C66" s="169"/>
      <c r="D66" s="170" t="s">
        <v>362</v>
      </c>
      <c r="E66" s="171"/>
      <c r="F66" s="171"/>
      <c r="G66" s="171"/>
      <c r="H66" s="171"/>
      <c r="I66" s="172"/>
      <c r="J66" s="173">
        <f>J112</f>
        <v>0</v>
      </c>
      <c r="K66" s="174"/>
    </row>
    <row r="67" s="1" customFormat="1" ht="21.84" customHeight="1">
      <c r="B67" s="45"/>
      <c r="C67" s="46"/>
      <c r="D67" s="46"/>
      <c r="E67" s="46"/>
      <c r="F67" s="46"/>
      <c r="G67" s="46"/>
      <c r="H67" s="46"/>
      <c r="I67" s="130"/>
      <c r="J67" s="46"/>
      <c r="K67" s="50"/>
    </row>
    <row r="68" s="1" customFormat="1" ht="6.96" customHeight="1">
      <c r="B68" s="66"/>
      <c r="C68" s="67"/>
      <c r="D68" s="67"/>
      <c r="E68" s="67"/>
      <c r="F68" s="67"/>
      <c r="G68" s="67"/>
      <c r="H68" s="67"/>
      <c r="I68" s="152"/>
      <c r="J68" s="67"/>
      <c r="K68" s="68"/>
    </row>
    <row r="72" s="1" customFormat="1" ht="6.96" customHeight="1">
      <c r="B72" s="69"/>
      <c r="C72" s="70"/>
      <c r="D72" s="70"/>
      <c r="E72" s="70"/>
      <c r="F72" s="70"/>
      <c r="G72" s="70"/>
      <c r="H72" s="70"/>
      <c r="I72" s="153"/>
      <c r="J72" s="70"/>
      <c r="K72" s="70"/>
      <c r="L72" s="45"/>
    </row>
    <row r="73" s="1" customFormat="1" ht="36.96" customHeight="1">
      <c r="B73" s="45"/>
      <c r="C73" s="71" t="s">
        <v>120</v>
      </c>
      <c r="L73" s="45"/>
    </row>
    <row r="74" s="1" customFormat="1" ht="6.96" customHeight="1">
      <c r="B74" s="45"/>
      <c r="L74" s="45"/>
    </row>
    <row r="75" s="1" customFormat="1" ht="14.4" customHeight="1">
      <c r="B75" s="45"/>
      <c r="C75" s="73" t="s">
        <v>20</v>
      </c>
      <c r="L75" s="45"/>
    </row>
    <row r="76" s="1" customFormat="1" ht="16.5" customHeight="1">
      <c r="B76" s="45"/>
      <c r="E76" s="175" t="str">
        <f>E7</f>
        <v>ZŠ B. Němcové v Jaroměři - učebny fyziky a chemie</v>
      </c>
      <c r="F76" s="73"/>
      <c r="G76" s="73"/>
      <c r="H76" s="73"/>
      <c r="L76" s="45"/>
    </row>
    <row r="77" s="1" customFormat="1" ht="14.4" customHeight="1">
      <c r="B77" s="45"/>
      <c r="C77" s="73" t="s">
        <v>101</v>
      </c>
      <c r="L77" s="45"/>
    </row>
    <row r="78" s="1" customFormat="1" ht="17.25" customHeight="1">
      <c r="B78" s="45"/>
      <c r="E78" s="76" t="str">
        <f>E9</f>
        <v>3 - Vedlejší náklady</v>
      </c>
      <c r="F78" s="1"/>
      <c r="G78" s="1"/>
      <c r="H78" s="1"/>
      <c r="L78" s="45"/>
    </row>
    <row r="79" s="1" customFormat="1" ht="6.96" customHeight="1">
      <c r="B79" s="45"/>
      <c r="L79" s="45"/>
    </row>
    <row r="80" s="1" customFormat="1" ht="18" customHeight="1">
      <c r="B80" s="45"/>
      <c r="C80" s="73" t="s">
        <v>24</v>
      </c>
      <c r="F80" s="176" t="str">
        <f>F12</f>
        <v>Jaroměř</v>
      </c>
      <c r="I80" s="177" t="s">
        <v>26</v>
      </c>
      <c r="J80" s="78" t="str">
        <f>IF(J12="","",J12)</f>
        <v>19. 2. 2018</v>
      </c>
      <c r="L80" s="45"/>
    </row>
    <row r="81" s="1" customFormat="1" ht="6.96" customHeight="1">
      <c r="B81" s="45"/>
      <c r="L81" s="45"/>
    </row>
    <row r="82" s="1" customFormat="1">
      <c r="B82" s="45"/>
      <c r="C82" s="73" t="s">
        <v>28</v>
      </c>
      <c r="F82" s="176" t="str">
        <f>E15</f>
        <v>ZŠ B. Němcové v Jaroměři, Husovo nám. 352</v>
      </c>
      <c r="I82" s="177" t="s">
        <v>34</v>
      </c>
      <c r="J82" s="176" t="str">
        <f>E21</f>
        <v>Tektum spol. s r.o., Horská 72, Trutnov</v>
      </c>
      <c r="L82" s="45"/>
    </row>
    <row r="83" s="1" customFormat="1" ht="14.4" customHeight="1">
      <c r="B83" s="45"/>
      <c r="C83" s="73" t="s">
        <v>32</v>
      </c>
      <c r="F83" s="176" t="str">
        <f>IF(E18="","",E18)</f>
        <v/>
      </c>
      <c r="L83" s="45"/>
    </row>
    <row r="84" s="1" customFormat="1" ht="10.32" customHeight="1">
      <c r="B84" s="45"/>
      <c r="L84" s="45"/>
    </row>
    <row r="85" s="9" customFormat="1" ht="29.28" customHeight="1">
      <c r="B85" s="178"/>
      <c r="C85" s="179" t="s">
        <v>121</v>
      </c>
      <c r="D85" s="180" t="s">
        <v>57</v>
      </c>
      <c r="E85" s="180" t="s">
        <v>53</v>
      </c>
      <c r="F85" s="180" t="s">
        <v>122</v>
      </c>
      <c r="G85" s="180" t="s">
        <v>123</v>
      </c>
      <c r="H85" s="180" t="s">
        <v>124</v>
      </c>
      <c r="I85" s="181" t="s">
        <v>125</v>
      </c>
      <c r="J85" s="180" t="s">
        <v>105</v>
      </c>
      <c r="K85" s="182" t="s">
        <v>126</v>
      </c>
      <c r="L85" s="178"/>
      <c r="M85" s="91" t="s">
        <v>127</v>
      </c>
      <c r="N85" s="92" t="s">
        <v>42</v>
      </c>
      <c r="O85" s="92" t="s">
        <v>128</v>
      </c>
      <c r="P85" s="92" t="s">
        <v>129</v>
      </c>
      <c r="Q85" s="92" t="s">
        <v>130</v>
      </c>
      <c r="R85" s="92" t="s">
        <v>131</v>
      </c>
      <c r="S85" s="92" t="s">
        <v>132</v>
      </c>
      <c r="T85" s="93" t="s">
        <v>133</v>
      </c>
    </row>
    <row r="86" s="1" customFormat="1" ht="29.28" customHeight="1">
      <c r="B86" s="45"/>
      <c r="C86" s="95" t="s">
        <v>106</v>
      </c>
      <c r="J86" s="183">
        <f>BK86</f>
        <v>0</v>
      </c>
      <c r="L86" s="45"/>
      <c r="M86" s="94"/>
      <c r="N86" s="81"/>
      <c r="O86" s="81"/>
      <c r="P86" s="184">
        <f>P87</f>
        <v>0</v>
      </c>
      <c r="Q86" s="81"/>
      <c r="R86" s="184">
        <f>R87</f>
        <v>0</v>
      </c>
      <c r="S86" s="81"/>
      <c r="T86" s="185">
        <f>T87</f>
        <v>0</v>
      </c>
      <c r="AT86" s="23" t="s">
        <v>71</v>
      </c>
      <c r="AU86" s="23" t="s">
        <v>107</v>
      </c>
      <c r="BK86" s="186">
        <f>BK87</f>
        <v>0</v>
      </c>
    </row>
    <row r="87" s="10" customFormat="1" ht="37.44" customHeight="1">
      <c r="B87" s="187"/>
      <c r="D87" s="188" t="s">
        <v>71</v>
      </c>
      <c r="E87" s="189" t="s">
        <v>363</v>
      </c>
      <c r="F87" s="189" t="s">
        <v>364</v>
      </c>
      <c r="I87" s="190"/>
      <c r="J87" s="191">
        <f>BK87</f>
        <v>0</v>
      </c>
      <c r="L87" s="187"/>
      <c r="M87" s="192"/>
      <c r="N87" s="193"/>
      <c r="O87" s="193"/>
      <c r="P87" s="194">
        <f>P88+P91+P94+P97+P100+P103+P106+P109+P112</f>
        <v>0</v>
      </c>
      <c r="Q87" s="193"/>
      <c r="R87" s="194">
        <f>R88+R91+R94+R97+R100+R103+R106+R109+R112</f>
        <v>0</v>
      </c>
      <c r="S87" s="193"/>
      <c r="T87" s="195">
        <f>T88+T91+T94+T97+T100+T103+T106+T109+T112</f>
        <v>0</v>
      </c>
      <c r="AR87" s="188" t="s">
        <v>167</v>
      </c>
      <c r="AT87" s="196" t="s">
        <v>71</v>
      </c>
      <c r="AU87" s="196" t="s">
        <v>72</v>
      </c>
      <c r="AY87" s="188" t="s">
        <v>136</v>
      </c>
      <c r="BK87" s="197">
        <f>BK88+BK91+BK94+BK97+BK100+BK103+BK106+BK109+BK112</f>
        <v>0</v>
      </c>
    </row>
    <row r="88" s="10" customFormat="1" ht="19.92" customHeight="1">
      <c r="B88" s="187"/>
      <c r="D88" s="188" t="s">
        <v>71</v>
      </c>
      <c r="E88" s="198" t="s">
        <v>365</v>
      </c>
      <c r="F88" s="198" t="s">
        <v>366</v>
      </c>
      <c r="I88" s="190"/>
      <c r="J88" s="199">
        <f>BK88</f>
        <v>0</v>
      </c>
      <c r="L88" s="187"/>
      <c r="M88" s="192"/>
      <c r="N88" s="193"/>
      <c r="O88" s="193"/>
      <c r="P88" s="194">
        <f>SUM(P89:P90)</f>
        <v>0</v>
      </c>
      <c r="Q88" s="193"/>
      <c r="R88" s="194">
        <f>SUM(R89:R90)</f>
        <v>0</v>
      </c>
      <c r="S88" s="193"/>
      <c r="T88" s="195">
        <f>SUM(T89:T90)</f>
        <v>0</v>
      </c>
      <c r="AR88" s="188" t="s">
        <v>167</v>
      </c>
      <c r="AT88" s="196" t="s">
        <v>71</v>
      </c>
      <c r="AU88" s="196" t="s">
        <v>11</v>
      </c>
      <c r="AY88" s="188" t="s">
        <v>136</v>
      </c>
      <c r="BK88" s="197">
        <f>SUM(BK89:BK90)</f>
        <v>0</v>
      </c>
    </row>
    <row r="89" s="1" customFormat="1" ht="16.5" customHeight="1">
      <c r="B89" s="200"/>
      <c r="C89" s="201" t="s">
        <v>11</v>
      </c>
      <c r="D89" s="201" t="s">
        <v>139</v>
      </c>
      <c r="E89" s="202" t="s">
        <v>367</v>
      </c>
      <c r="F89" s="203" t="s">
        <v>366</v>
      </c>
      <c r="G89" s="204" t="s">
        <v>368</v>
      </c>
      <c r="H89" s="205">
        <v>1</v>
      </c>
      <c r="I89" s="206"/>
      <c r="J89" s="207">
        <f>ROUND(I89*H89,0)</f>
        <v>0</v>
      </c>
      <c r="K89" s="203" t="s">
        <v>143</v>
      </c>
      <c r="L89" s="45"/>
      <c r="M89" s="208" t="s">
        <v>5</v>
      </c>
      <c r="N89" s="209" t="s">
        <v>43</v>
      </c>
      <c r="O89" s="46"/>
      <c r="P89" s="210">
        <f>O89*H89</f>
        <v>0</v>
      </c>
      <c r="Q89" s="210">
        <v>0</v>
      </c>
      <c r="R89" s="210">
        <f>Q89*H89</f>
        <v>0</v>
      </c>
      <c r="S89" s="210">
        <v>0</v>
      </c>
      <c r="T89" s="211">
        <f>S89*H89</f>
        <v>0</v>
      </c>
      <c r="AR89" s="23" t="s">
        <v>369</v>
      </c>
      <c r="AT89" s="23" t="s">
        <v>139</v>
      </c>
      <c r="AU89" s="23" t="s">
        <v>80</v>
      </c>
      <c r="AY89" s="23" t="s">
        <v>136</v>
      </c>
      <c r="BE89" s="212">
        <f>IF(N89="základní",J89,0)</f>
        <v>0</v>
      </c>
      <c r="BF89" s="212">
        <f>IF(N89="snížená",J89,0)</f>
        <v>0</v>
      </c>
      <c r="BG89" s="212">
        <f>IF(N89="zákl. přenesená",J89,0)</f>
        <v>0</v>
      </c>
      <c r="BH89" s="212">
        <f>IF(N89="sníž. přenesená",J89,0)</f>
        <v>0</v>
      </c>
      <c r="BI89" s="212">
        <f>IF(N89="nulová",J89,0)</f>
        <v>0</v>
      </c>
      <c r="BJ89" s="23" t="s">
        <v>11</v>
      </c>
      <c r="BK89" s="212">
        <f>ROUND(I89*H89,0)</f>
        <v>0</v>
      </c>
      <c r="BL89" s="23" t="s">
        <v>369</v>
      </c>
      <c r="BM89" s="23" t="s">
        <v>370</v>
      </c>
    </row>
    <row r="90" s="11" customFormat="1">
      <c r="B90" s="213"/>
      <c r="D90" s="214" t="s">
        <v>146</v>
      </c>
      <c r="E90" s="215" t="s">
        <v>5</v>
      </c>
      <c r="F90" s="216" t="s">
        <v>371</v>
      </c>
      <c r="H90" s="217">
        <v>1</v>
      </c>
      <c r="I90" s="218"/>
      <c r="L90" s="213"/>
      <c r="M90" s="219"/>
      <c r="N90" s="220"/>
      <c r="O90" s="220"/>
      <c r="P90" s="220"/>
      <c r="Q90" s="220"/>
      <c r="R90" s="220"/>
      <c r="S90" s="220"/>
      <c r="T90" s="221"/>
      <c r="AT90" s="215" t="s">
        <v>146</v>
      </c>
      <c r="AU90" s="215" t="s">
        <v>80</v>
      </c>
      <c r="AV90" s="11" t="s">
        <v>80</v>
      </c>
      <c r="AW90" s="11" t="s">
        <v>36</v>
      </c>
      <c r="AX90" s="11" t="s">
        <v>11</v>
      </c>
      <c r="AY90" s="215" t="s">
        <v>136</v>
      </c>
    </row>
    <row r="91" s="10" customFormat="1" ht="29.88" customHeight="1">
      <c r="B91" s="187"/>
      <c r="D91" s="188" t="s">
        <v>71</v>
      </c>
      <c r="E91" s="198" t="s">
        <v>372</v>
      </c>
      <c r="F91" s="198" t="s">
        <v>373</v>
      </c>
      <c r="I91" s="190"/>
      <c r="J91" s="199">
        <f>BK91</f>
        <v>0</v>
      </c>
      <c r="L91" s="187"/>
      <c r="M91" s="192"/>
      <c r="N91" s="193"/>
      <c r="O91" s="193"/>
      <c r="P91" s="194">
        <f>SUM(P92:P93)</f>
        <v>0</v>
      </c>
      <c r="Q91" s="193"/>
      <c r="R91" s="194">
        <f>SUM(R92:R93)</f>
        <v>0</v>
      </c>
      <c r="S91" s="193"/>
      <c r="T91" s="195">
        <f>SUM(T92:T93)</f>
        <v>0</v>
      </c>
      <c r="AR91" s="188" t="s">
        <v>167</v>
      </c>
      <c r="AT91" s="196" t="s">
        <v>71</v>
      </c>
      <c r="AU91" s="196" t="s">
        <v>11</v>
      </c>
      <c r="AY91" s="188" t="s">
        <v>136</v>
      </c>
      <c r="BK91" s="197">
        <f>SUM(BK92:BK93)</f>
        <v>0</v>
      </c>
    </row>
    <row r="92" s="1" customFormat="1" ht="16.5" customHeight="1">
      <c r="B92" s="200"/>
      <c r="C92" s="201" t="s">
        <v>80</v>
      </c>
      <c r="D92" s="201" t="s">
        <v>139</v>
      </c>
      <c r="E92" s="202" t="s">
        <v>374</v>
      </c>
      <c r="F92" s="203" t="s">
        <v>373</v>
      </c>
      <c r="G92" s="204" t="s">
        <v>368</v>
      </c>
      <c r="H92" s="205">
        <v>1</v>
      </c>
      <c r="I92" s="206"/>
      <c r="J92" s="207">
        <f>ROUND(I92*H92,0)</f>
        <v>0</v>
      </c>
      <c r="K92" s="203" t="s">
        <v>143</v>
      </c>
      <c r="L92" s="45"/>
      <c r="M92" s="208" t="s">
        <v>5</v>
      </c>
      <c r="N92" s="209" t="s">
        <v>43</v>
      </c>
      <c r="O92" s="46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1">
        <f>S92*H92</f>
        <v>0</v>
      </c>
      <c r="AR92" s="23" t="s">
        <v>369</v>
      </c>
      <c r="AT92" s="23" t="s">
        <v>139</v>
      </c>
      <c r="AU92" s="23" t="s">
        <v>80</v>
      </c>
      <c r="AY92" s="23" t="s">
        <v>136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23" t="s">
        <v>11</v>
      </c>
      <c r="BK92" s="212">
        <f>ROUND(I92*H92,0)</f>
        <v>0</v>
      </c>
      <c r="BL92" s="23" t="s">
        <v>369</v>
      </c>
      <c r="BM92" s="23" t="s">
        <v>375</v>
      </c>
    </row>
    <row r="93" s="11" customFormat="1">
      <c r="B93" s="213"/>
      <c r="D93" s="214" t="s">
        <v>146</v>
      </c>
      <c r="E93" s="215" t="s">
        <v>5</v>
      </c>
      <c r="F93" s="216" t="s">
        <v>376</v>
      </c>
      <c r="H93" s="217">
        <v>1</v>
      </c>
      <c r="I93" s="218"/>
      <c r="L93" s="213"/>
      <c r="M93" s="219"/>
      <c r="N93" s="220"/>
      <c r="O93" s="220"/>
      <c r="P93" s="220"/>
      <c r="Q93" s="220"/>
      <c r="R93" s="220"/>
      <c r="S93" s="220"/>
      <c r="T93" s="221"/>
      <c r="AT93" s="215" t="s">
        <v>146</v>
      </c>
      <c r="AU93" s="215" t="s">
        <v>80</v>
      </c>
      <c r="AV93" s="11" t="s">
        <v>80</v>
      </c>
      <c r="AW93" s="11" t="s">
        <v>36</v>
      </c>
      <c r="AX93" s="11" t="s">
        <v>11</v>
      </c>
      <c r="AY93" s="215" t="s">
        <v>136</v>
      </c>
    </row>
    <row r="94" s="10" customFormat="1" ht="29.88" customHeight="1">
      <c r="B94" s="187"/>
      <c r="D94" s="188" t="s">
        <v>71</v>
      </c>
      <c r="E94" s="198" t="s">
        <v>377</v>
      </c>
      <c r="F94" s="198" t="s">
        <v>378</v>
      </c>
      <c r="I94" s="190"/>
      <c r="J94" s="199">
        <f>BK94</f>
        <v>0</v>
      </c>
      <c r="L94" s="187"/>
      <c r="M94" s="192"/>
      <c r="N94" s="193"/>
      <c r="O94" s="193"/>
      <c r="P94" s="194">
        <f>SUM(P95:P96)</f>
        <v>0</v>
      </c>
      <c r="Q94" s="193"/>
      <c r="R94" s="194">
        <f>SUM(R95:R96)</f>
        <v>0</v>
      </c>
      <c r="S94" s="193"/>
      <c r="T94" s="195">
        <f>SUM(T95:T96)</f>
        <v>0</v>
      </c>
      <c r="AR94" s="188" t="s">
        <v>167</v>
      </c>
      <c r="AT94" s="196" t="s">
        <v>71</v>
      </c>
      <c r="AU94" s="196" t="s">
        <v>11</v>
      </c>
      <c r="AY94" s="188" t="s">
        <v>136</v>
      </c>
      <c r="BK94" s="197">
        <f>SUM(BK95:BK96)</f>
        <v>0</v>
      </c>
    </row>
    <row r="95" s="1" customFormat="1" ht="16.5" customHeight="1">
      <c r="B95" s="200"/>
      <c r="C95" s="201" t="s">
        <v>83</v>
      </c>
      <c r="D95" s="201" t="s">
        <v>139</v>
      </c>
      <c r="E95" s="202" t="s">
        <v>379</v>
      </c>
      <c r="F95" s="203" t="s">
        <v>378</v>
      </c>
      <c r="G95" s="204" t="s">
        <v>368</v>
      </c>
      <c r="H95" s="205">
        <v>1</v>
      </c>
      <c r="I95" s="206"/>
      <c r="J95" s="207">
        <f>ROUND(I95*H95,0)</f>
        <v>0</v>
      </c>
      <c r="K95" s="203" t="s">
        <v>143</v>
      </c>
      <c r="L95" s="45"/>
      <c r="M95" s="208" t="s">
        <v>5</v>
      </c>
      <c r="N95" s="209" t="s">
        <v>43</v>
      </c>
      <c r="O95" s="46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AR95" s="23" t="s">
        <v>369</v>
      </c>
      <c r="AT95" s="23" t="s">
        <v>139</v>
      </c>
      <c r="AU95" s="23" t="s">
        <v>80</v>
      </c>
      <c r="AY95" s="23" t="s">
        <v>136</v>
      </c>
      <c r="BE95" s="212">
        <f>IF(N95="základní",J95,0)</f>
        <v>0</v>
      </c>
      <c r="BF95" s="212">
        <f>IF(N95="snížená",J95,0)</f>
        <v>0</v>
      </c>
      <c r="BG95" s="212">
        <f>IF(N95="zákl. přenesená",J95,0)</f>
        <v>0</v>
      </c>
      <c r="BH95" s="212">
        <f>IF(N95="sníž. přenesená",J95,0)</f>
        <v>0</v>
      </c>
      <c r="BI95" s="212">
        <f>IF(N95="nulová",J95,0)</f>
        <v>0</v>
      </c>
      <c r="BJ95" s="23" t="s">
        <v>11</v>
      </c>
      <c r="BK95" s="212">
        <f>ROUND(I95*H95,0)</f>
        <v>0</v>
      </c>
      <c r="BL95" s="23" t="s">
        <v>369</v>
      </c>
      <c r="BM95" s="23" t="s">
        <v>380</v>
      </c>
    </row>
    <row r="96" s="11" customFormat="1">
      <c r="B96" s="213"/>
      <c r="D96" s="214" t="s">
        <v>146</v>
      </c>
      <c r="E96" s="215" t="s">
        <v>5</v>
      </c>
      <c r="F96" s="216" t="s">
        <v>381</v>
      </c>
      <c r="H96" s="217">
        <v>1</v>
      </c>
      <c r="I96" s="218"/>
      <c r="L96" s="213"/>
      <c r="M96" s="219"/>
      <c r="N96" s="220"/>
      <c r="O96" s="220"/>
      <c r="P96" s="220"/>
      <c r="Q96" s="220"/>
      <c r="R96" s="220"/>
      <c r="S96" s="220"/>
      <c r="T96" s="221"/>
      <c r="AT96" s="215" t="s">
        <v>146</v>
      </c>
      <c r="AU96" s="215" t="s">
        <v>80</v>
      </c>
      <c r="AV96" s="11" t="s">
        <v>80</v>
      </c>
      <c r="AW96" s="11" t="s">
        <v>36</v>
      </c>
      <c r="AX96" s="11" t="s">
        <v>11</v>
      </c>
      <c r="AY96" s="215" t="s">
        <v>136</v>
      </c>
    </row>
    <row r="97" s="10" customFormat="1" ht="29.88" customHeight="1">
      <c r="B97" s="187"/>
      <c r="D97" s="188" t="s">
        <v>71</v>
      </c>
      <c r="E97" s="198" t="s">
        <v>382</v>
      </c>
      <c r="F97" s="198" t="s">
        <v>383</v>
      </c>
      <c r="I97" s="190"/>
      <c r="J97" s="199">
        <f>BK97</f>
        <v>0</v>
      </c>
      <c r="L97" s="187"/>
      <c r="M97" s="192"/>
      <c r="N97" s="193"/>
      <c r="O97" s="193"/>
      <c r="P97" s="194">
        <f>SUM(P98:P99)</f>
        <v>0</v>
      </c>
      <c r="Q97" s="193"/>
      <c r="R97" s="194">
        <f>SUM(R98:R99)</f>
        <v>0</v>
      </c>
      <c r="S97" s="193"/>
      <c r="T97" s="195">
        <f>SUM(T98:T99)</f>
        <v>0</v>
      </c>
      <c r="AR97" s="188" t="s">
        <v>167</v>
      </c>
      <c r="AT97" s="196" t="s">
        <v>71</v>
      </c>
      <c r="AU97" s="196" t="s">
        <v>11</v>
      </c>
      <c r="AY97" s="188" t="s">
        <v>136</v>
      </c>
      <c r="BK97" s="197">
        <f>SUM(BK98:BK99)</f>
        <v>0</v>
      </c>
    </row>
    <row r="98" s="1" customFormat="1" ht="16.5" customHeight="1">
      <c r="B98" s="200"/>
      <c r="C98" s="201" t="s">
        <v>144</v>
      </c>
      <c r="D98" s="201" t="s">
        <v>139</v>
      </c>
      <c r="E98" s="202" t="s">
        <v>384</v>
      </c>
      <c r="F98" s="203" t="s">
        <v>383</v>
      </c>
      <c r="G98" s="204" t="s">
        <v>368</v>
      </c>
      <c r="H98" s="205">
        <v>1</v>
      </c>
      <c r="I98" s="206"/>
      <c r="J98" s="207">
        <f>ROUND(I98*H98,0)</f>
        <v>0</v>
      </c>
      <c r="K98" s="203" t="s">
        <v>143</v>
      </c>
      <c r="L98" s="45"/>
      <c r="M98" s="208" t="s">
        <v>5</v>
      </c>
      <c r="N98" s="209" t="s">
        <v>43</v>
      </c>
      <c r="O98" s="46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AR98" s="23" t="s">
        <v>369</v>
      </c>
      <c r="AT98" s="23" t="s">
        <v>139</v>
      </c>
      <c r="AU98" s="23" t="s">
        <v>80</v>
      </c>
      <c r="AY98" s="23" t="s">
        <v>136</v>
      </c>
      <c r="BE98" s="212">
        <f>IF(N98="základní",J98,0)</f>
        <v>0</v>
      </c>
      <c r="BF98" s="212">
        <f>IF(N98="snížená",J98,0)</f>
        <v>0</v>
      </c>
      <c r="BG98" s="212">
        <f>IF(N98="zákl. přenesená",J98,0)</f>
        <v>0</v>
      </c>
      <c r="BH98" s="212">
        <f>IF(N98="sníž. přenesená",J98,0)</f>
        <v>0</v>
      </c>
      <c r="BI98" s="212">
        <f>IF(N98="nulová",J98,0)</f>
        <v>0</v>
      </c>
      <c r="BJ98" s="23" t="s">
        <v>11</v>
      </c>
      <c r="BK98" s="212">
        <f>ROUND(I98*H98,0)</f>
        <v>0</v>
      </c>
      <c r="BL98" s="23" t="s">
        <v>369</v>
      </c>
      <c r="BM98" s="23" t="s">
        <v>385</v>
      </c>
    </row>
    <row r="99" s="11" customFormat="1">
      <c r="B99" s="213"/>
      <c r="D99" s="214" t="s">
        <v>146</v>
      </c>
      <c r="E99" s="215" t="s">
        <v>5</v>
      </c>
      <c r="F99" s="216" t="s">
        <v>386</v>
      </c>
      <c r="H99" s="217">
        <v>1</v>
      </c>
      <c r="I99" s="218"/>
      <c r="L99" s="213"/>
      <c r="M99" s="219"/>
      <c r="N99" s="220"/>
      <c r="O99" s="220"/>
      <c r="P99" s="220"/>
      <c r="Q99" s="220"/>
      <c r="R99" s="220"/>
      <c r="S99" s="220"/>
      <c r="T99" s="221"/>
      <c r="AT99" s="215" t="s">
        <v>146</v>
      </c>
      <c r="AU99" s="215" t="s">
        <v>80</v>
      </c>
      <c r="AV99" s="11" t="s">
        <v>80</v>
      </c>
      <c r="AW99" s="11" t="s">
        <v>36</v>
      </c>
      <c r="AX99" s="11" t="s">
        <v>11</v>
      </c>
      <c r="AY99" s="215" t="s">
        <v>136</v>
      </c>
    </row>
    <row r="100" s="10" customFormat="1" ht="29.88" customHeight="1">
      <c r="B100" s="187"/>
      <c r="D100" s="188" t="s">
        <v>71</v>
      </c>
      <c r="E100" s="198" t="s">
        <v>387</v>
      </c>
      <c r="F100" s="198" t="s">
        <v>388</v>
      </c>
      <c r="I100" s="190"/>
      <c r="J100" s="199">
        <f>BK100</f>
        <v>0</v>
      </c>
      <c r="L100" s="187"/>
      <c r="M100" s="192"/>
      <c r="N100" s="193"/>
      <c r="O100" s="193"/>
      <c r="P100" s="194">
        <f>SUM(P101:P102)</f>
        <v>0</v>
      </c>
      <c r="Q100" s="193"/>
      <c r="R100" s="194">
        <f>SUM(R101:R102)</f>
        <v>0</v>
      </c>
      <c r="S100" s="193"/>
      <c r="T100" s="195">
        <f>SUM(T101:T102)</f>
        <v>0</v>
      </c>
      <c r="AR100" s="188" t="s">
        <v>167</v>
      </c>
      <c r="AT100" s="196" t="s">
        <v>71</v>
      </c>
      <c r="AU100" s="196" t="s">
        <v>11</v>
      </c>
      <c r="AY100" s="188" t="s">
        <v>136</v>
      </c>
      <c r="BK100" s="197">
        <f>SUM(BK101:BK102)</f>
        <v>0</v>
      </c>
    </row>
    <row r="101" s="1" customFormat="1" ht="16.5" customHeight="1">
      <c r="B101" s="200"/>
      <c r="C101" s="201" t="s">
        <v>167</v>
      </c>
      <c r="D101" s="201" t="s">
        <v>139</v>
      </c>
      <c r="E101" s="202" t="s">
        <v>389</v>
      </c>
      <c r="F101" s="203" t="s">
        <v>388</v>
      </c>
      <c r="G101" s="204" t="s">
        <v>368</v>
      </c>
      <c r="H101" s="205">
        <v>1</v>
      </c>
      <c r="I101" s="206"/>
      <c r="J101" s="207">
        <f>ROUND(I101*H101,0)</f>
        <v>0</v>
      </c>
      <c r="K101" s="203" t="s">
        <v>143</v>
      </c>
      <c r="L101" s="45"/>
      <c r="M101" s="208" t="s">
        <v>5</v>
      </c>
      <c r="N101" s="209" t="s">
        <v>43</v>
      </c>
      <c r="O101" s="46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AR101" s="23" t="s">
        <v>369</v>
      </c>
      <c r="AT101" s="23" t="s">
        <v>139</v>
      </c>
      <c r="AU101" s="23" t="s">
        <v>80</v>
      </c>
      <c r="AY101" s="23" t="s">
        <v>136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23" t="s">
        <v>11</v>
      </c>
      <c r="BK101" s="212">
        <f>ROUND(I101*H101,0)</f>
        <v>0</v>
      </c>
      <c r="BL101" s="23" t="s">
        <v>369</v>
      </c>
      <c r="BM101" s="23" t="s">
        <v>390</v>
      </c>
    </row>
    <row r="102" s="11" customFormat="1">
      <c r="B102" s="213"/>
      <c r="D102" s="214" t="s">
        <v>146</v>
      </c>
      <c r="E102" s="215" t="s">
        <v>5</v>
      </c>
      <c r="F102" s="216" t="s">
        <v>391</v>
      </c>
      <c r="H102" s="217">
        <v>1</v>
      </c>
      <c r="I102" s="218"/>
      <c r="L102" s="213"/>
      <c r="M102" s="219"/>
      <c r="N102" s="220"/>
      <c r="O102" s="220"/>
      <c r="P102" s="220"/>
      <c r="Q102" s="220"/>
      <c r="R102" s="220"/>
      <c r="S102" s="220"/>
      <c r="T102" s="221"/>
      <c r="AT102" s="215" t="s">
        <v>146</v>
      </c>
      <c r="AU102" s="215" t="s">
        <v>80</v>
      </c>
      <c r="AV102" s="11" t="s">
        <v>80</v>
      </c>
      <c r="AW102" s="11" t="s">
        <v>36</v>
      </c>
      <c r="AX102" s="11" t="s">
        <v>11</v>
      </c>
      <c r="AY102" s="215" t="s">
        <v>136</v>
      </c>
    </row>
    <row r="103" s="10" customFormat="1" ht="29.88" customHeight="1">
      <c r="B103" s="187"/>
      <c r="D103" s="188" t="s">
        <v>71</v>
      </c>
      <c r="E103" s="198" t="s">
        <v>392</v>
      </c>
      <c r="F103" s="198" t="s">
        <v>393</v>
      </c>
      <c r="I103" s="190"/>
      <c r="J103" s="199">
        <f>BK103</f>
        <v>0</v>
      </c>
      <c r="L103" s="187"/>
      <c r="M103" s="192"/>
      <c r="N103" s="193"/>
      <c r="O103" s="193"/>
      <c r="P103" s="194">
        <f>SUM(P104:P105)</f>
        <v>0</v>
      </c>
      <c r="Q103" s="193"/>
      <c r="R103" s="194">
        <f>SUM(R104:R105)</f>
        <v>0</v>
      </c>
      <c r="S103" s="193"/>
      <c r="T103" s="195">
        <f>SUM(T104:T105)</f>
        <v>0</v>
      </c>
      <c r="AR103" s="188" t="s">
        <v>167</v>
      </c>
      <c r="AT103" s="196" t="s">
        <v>71</v>
      </c>
      <c r="AU103" s="196" t="s">
        <v>11</v>
      </c>
      <c r="AY103" s="188" t="s">
        <v>136</v>
      </c>
      <c r="BK103" s="197">
        <f>SUM(BK104:BK105)</f>
        <v>0</v>
      </c>
    </row>
    <row r="104" s="1" customFormat="1" ht="16.5" customHeight="1">
      <c r="B104" s="200"/>
      <c r="C104" s="201" t="s">
        <v>178</v>
      </c>
      <c r="D104" s="201" t="s">
        <v>139</v>
      </c>
      <c r="E104" s="202" t="s">
        <v>394</v>
      </c>
      <c r="F104" s="203" t="s">
        <v>393</v>
      </c>
      <c r="G104" s="204" t="s">
        <v>368</v>
      </c>
      <c r="H104" s="205">
        <v>1</v>
      </c>
      <c r="I104" s="206"/>
      <c r="J104" s="207">
        <f>ROUND(I104*H104,0)</f>
        <v>0</v>
      </c>
      <c r="K104" s="203" t="s">
        <v>143</v>
      </c>
      <c r="L104" s="45"/>
      <c r="M104" s="208" t="s">
        <v>5</v>
      </c>
      <c r="N104" s="209" t="s">
        <v>43</v>
      </c>
      <c r="O104" s="46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AR104" s="23" t="s">
        <v>369</v>
      </c>
      <c r="AT104" s="23" t="s">
        <v>139</v>
      </c>
      <c r="AU104" s="23" t="s">
        <v>80</v>
      </c>
      <c r="AY104" s="23" t="s">
        <v>136</v>
      </c>
      <c r="BE104" s="212">
        <f>IF(N104="základní",J104,0)</f>
        <v>0</v>
      </c>
      <c r="BF104" s="212">
        <f>IF(N104="snížená",J104,0)</f>
        <v>0</v>
      </c>
      <c r="BG104" s="212">
        <f>IF(N104="zákl. přenesená",J104,0)</f>
        <v>0</v>
      </c>
      <c r="BH104" s="212">
        <f>IF(N104="sníž. přenesená",J104,0)</f>
        <v>0</v>
      </c>
      <c r="BI104" s="212">
        <f>IF(N104="nulová",J104,0)</f>
        <v>0</v>
      </c>
      <c r="BJ104" s="23" t="s">
        <v>11</v>
      </c>
      <c r="BK104" s="212">
        <f>ROUND(I104*H104,0)</f>
        <v>0</v>
      </c>
      <c r="BL104" s="23" t="s">
        <v>369</v>
      </c>
      <c r="BM104" s="23" t="s">
        <v>395</v>
      </c>
    </row>
    <row r="105" s="11" customFormat="1">
      <c r="B105" s="213"/>
      <c r="D105" s="214" t="s">
        <v>146</v>
      </c>
      <c r="E105" s="215" t="s">
        <v>5</v>
      </c>
      <c r="F105" s="216" t="s">
        <v>396</v>
      </c>
      <c r="H105" s="217">
        <v>1</v>
      </c>
      <c r="I105" s="218"/>
      <c r="L105" s="213"/>
      <c r="M105" s="219"/>
      <c r="N105" s="220"/>
      <c r="O105" s="220"/>
      <c r="P105" s="220"/>
      <c r="Q105" s="220"/>
      <c r="R105" s="220"/>
      <c r="S105" s="220"/>
      <c r="T105" s="221"/>
      <c r="AT105" s="215" t="s">
        <v>146</v>
      </c>
      <c r="AU105" s="215" t="s">
        <v>80</v>
      </c>
      <c r="AV105" s="11" t="s">
        <v>80</v>
      </c>
      <c r="AW105" s="11" t="s">
        <v>36</v>
      </c>
      <c r="AX105" s="11" t="s">
        <v>11</v>
      </c>
      <c r="AY105" s="215" t="s">
        <v>136</v>
      </c>
    </row>
    <row r="106" s="10" customFormat="1" ht="29.88" customHeight="1">
      <c r="B106" s="187"/>
      <c r="D106" s="188" t="s">
        <v>71</v>
      </c>
      <c r="E106" s="198" t="s">
        <v>397</v>
      </c>
      <c r="F106" s="198" t="s">
        <v>398</v>
      </c>
      <c r="I106" s="190"/>
      <c r="J106" s="199">
        <f>BK106</f>
        <v>0</v>
      </c>
      <c r="L106" s="187"/>
      <c r="M106" s="192"/>
      <c r="N106" s="193"/>
      <c r="O106" s="193"/>
      <c r="P106" s="194">
        <f>SUM(P107:P108)</f>
        <v>0</v>
      </c>
      <c r="Q106" s="193"/>
      <c r="R106" s="194">
        <f>SUM(R107:R108)</f>
        <v>0</v>
      </c>
      <c r="S106" s="193"/>
      <c r="T106" s="195">
        <f>SUM(T107:T108)</f>
        <v>0</v>
      </c>
      <c r="AR106" s="188" t="s">
        <v>167</v>
      </c>
      <c r="AT106" s="196" t="s">
        <v>71</v>
      </c>
      <c r="AU106" s="196" t="s">
        <v>11</v>
      </c>
      <c r="AY106" s="188" t="s">
        <v>136</v>
      </c>
      <c r="BK106" s="197">
        <f>SUM(BK107:BK108)</f>
        <v>0</v>
      </c>
    </row>
    <row r="107" s="1" customFormat="1" ht="16.5" customHeight="1">
      <c r="B107" s="200"/>
      <c r="C107" s="201" t="s">
        <v>182</v>
      </c>
      <c r="D107" s="201" t="s">
        <v>139</v>
      </c>
      <c r="E107" s="202" t="s">
        <v>399</v>
      </c>
      <c r="F107" s="203" t="s">
        <v>398</v>
      </c>
      <c r="G107" s="204" t="s">
        <v>368</v>
      </c>
      <c r="H107" s="205">
        <v>1</v>
      </c>
      <c r="I107" s="206"/>
      <c r="J107" s="207">
        <f>ROUND(I107*H107,0)</f>
        <v>0</v>
      </c>
      <c r="K107" s="203" t="s">
        <v>143</v>
      </c>
      <c r="L107" s="45"/>
      <c r="M107" s="208" t="s">
        <v>5</v>
      </c>
      <c r="N107" s="209" t="s">
        <v>43</v>
      </c>
      <c r="O107" s="46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1">
        <f>S107*H107</f>
        <v>0</v>
      </c>
      <c r="AR107" s="23" t="s">
        <v>369</v>
      </c>
      <c r="AT107" s="23" t="s">
        <v>139</v>
      </c>
      <c r="AU107" s="23" t="s">
        <v>80</v>
      </c>
      <c r="AY107" s="23" t="s">
        <v>136</v>
      </c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23" t="s">
        <v>11</v>
      </c>
      <c r="BK107" s="212">
        <f>ROUND(I107*H107,0)</f>
        <v>0</v>
      </c>
      <c r="BL107" s="23" t="s">
        <v>369</v>
      </c>
      <c r="BM107" s="23" t="s">
        <v>400</v>
      </c>
    </row>
    <row r="108" s="11" customFormat="1">
      <c r="B108" s="213"/>
      <c r="D108" s="214" t="s">
        <v>146</v>
      </c>
      <c r="E108" s="215" t="s">
        <v>5</v>
      </c>
      <c r="F108" s="216" t="s">
        <v>401</v>
      </c>
      <c r="H108" s="217">
        <v>1</v>
      </c>
      <c r="I108" s="218"/>
      <c r="L108" s="213"/>
      <c r="M108" s="219"/>
      <c r="N108" s="220"/>
      <c r="O108" s="220"/>
      <c r="P108" s="220"/>
      <c r="Q108" s="220"/>
      <c r="R108" s="220"/>
      <c r="S108" s="220"/>
      <c r="T108" s="221"/>
      <c r="AT108" s="215" t="s">
        <v>146</v>
      </c>
      <c r="AU108" s="215" t="s">
        <v>80</v>
      </c>
      <c r="AV108" s="11" t="s">
        <v>80</v>
      </c>
      <c r="AW108" s="11" t="s">
        <v>36</v>
      </c>
      <c r="AX108" s="11" t="s">
        <v>11</v>
      </c>
      <c r="AY108" s="215" t="s">
        <v>136</v>
      </c>
    </row>
    <row r="109" s="10" customFormat="1" ht="29.88" customHeight="1">
      <c r="B109" s="187"/>
      <c r="D109" s="188" t="s">
        <v>71</v>
      </c>
      <c r="E109" s="198" t="s">
        <v>402</v>
      </c>
      <c r="F109" s="198" t="s">
        <v>403</v>
      </c>
      <c r="I109" s="190"/>
      <c r="J109" s="199">
        <f>BK109</f>
        <v>0</v>
      </c>
      <c r="L109" s="187"/>
      <c r="M109" s="192"/>
      <c r="N109" s="193"/>
      <c r="O109" s="193"/>
      <c r="P109" s="194">
        <f>SUM(P110:P111)</f>
        <v>0</v>
      </c>
      <c r="Q109" s="193"/>
      <c r="R109" s="194">
        <f>SUM(R110:R111)</f>
        <v>0</v>
      </c>
      <c r="S109" s="193"/>
      <c r="T109" s="195">
        <f>SUM(T110:T111)</f>
        <v>0</v>
      </c>
      <c r="AR109" s="188" t="s">
        <v>167</v>
      </c>
      <c r="AT109" s="196" t="s">
        <v>71</v>
      </c>
      <c r="AU109" s="196" t="s">
        <v>11</v>
      </c>
      <c r="AY109" s="188" t="s">
        <v>136</v>
      </c>
      <c r="BK109" s="197">
        <f>SUM(BK110:BK111)</f>
        <v>0</v>
      </c>
    </row>
    <row r="110" s="1" customFormat="1" ht="16.5" customHeight="1">
      <c r="B110" s="200"/>
      <c r="C110" s="201" t="s">
        <v>155</v>
      </c>
      <c r="D110" s="201" t="s">
        <v>139</v>
      </c>
      <c r="E110" s="202" t="s">
        <v>404</v>
      </c>
      <c r="F110" s="203" t="s">
        <v>405</v>
      </c>
      <c r="G110" s="204" t="s">
        <v>368</v>
      </c>
      <c r="H110" s="205">
        <v>1</v>
      </c>
      <c r="I110" s="206"/>
      <c r="J110" s="207">
        <f>ROUND(I110*H110,0)</f>
        <v>0</v>
      </c>
      <c r="K110" s="203" t="s">
        <v>143</v>
      </c>
      <c r="L110" s="45"/>
      <c r="M110" s="208" t="s">
        <v>5</v>
      </c>
      <c r="N110" s="209" t="s">
        <v>43</v>
      </c>
      <c r="O110" s="46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AR110" s="23" t="s">
        <v>369</v>
      </c>
      <c r="AT110" s="23" t="s">
        <v>139</v>
      </c>
      <c r="AU110" s="23" t="s">
        <v>80</v>
      </c>
      <c r="AY110" s="23" t="s">
        <v>136</v>
      </c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23" t="s">
        <v>11</v>
      </c>
      <c r="BK110" s="212">
        <f>ROUND(I110*H110,0)</f>
        <v>0</v>
      </c>
      <c r="BL110" s="23" t="s">
        <v>369</v>
      </c>
      <c r="BM110" s="23" t="s">
        <v>406</v>
      </c>
    </row>
    <row r="111" s="11" customFormat="1">
      <c r="B111" s="213"/>
      <c r="D111" s="214" t="s">
        <v>146</v>
      </c>
      <c r="E111" s="215" t="s">
        <v>5</v>
      </c>
      <c r="F111" s="216" t="s">
        <v>407</v>
      </c>
      <c r="H111" s="217">
        <v>1</v>
      </c>
      <c r="I111" s="218"/>
      <c r="L111" s="213"/>
      <c r="M111" s="219"/>
      <c r="N111" s="220"/>
      <c r="O111" s="220"/>
      <c r="P111" s="220"/>
      <c r="Q111" s="220"/>
      <c r="R111" s="220"/>
      <c r="S111" s="220"/>
      <c r="T111" s="221"/>
      <c r="AT111" s="215" t="s">
        <v>146</v>
      </c>
      <c r="AU111" s="215" t="s">
        <v>80</v>
      </c>
      <c r="AV111" s="11" t="s">
        <v>80</v>
      </c>
      <c r="AW111" s="11" t="s">
        <v>36</v>
      </c>
      <c r="AX111" s="11" t="s">
        <v>11</v>
      </c>
      <c r="AY111" s="215" t="s">
        <v>136</v>
      </c>
    </row>
    <row r="112" s="10" customFormat="1" ht="29.88" customHeight="1">
      <c r="B112" s="187"/>
      <c r="D112" s="188" t="s">
        <v>71</v>
      </c>
      <c r="E112" s="198" t="s">
        <v>408</v>
      </c>
      <c r="F112" s="198" t="s">
        <v>409</v>
      </c>
      <c r="I112" s="190"/>
      <c r="J112" s="199">
        <f>BK112</f>
        <v>0</v>
      </c>
      <c r="L112" s="187"/>
      <c r="M112" s="192"/>
      <c r="N112" s="193"/>
      <c r="O112" s="193"/>
      <c r="P112" s="194">
        <f>SUM(P113:P114)</f>
        <v>0</v>
      </c>
      <c r="Q112" s="193"/>
      <c r="R112" s="194">
        <f>SUM(R113:R114)</f>
        <v>0</v>
      </c>
      <c r="S112" s="193"/>
      <c r="T112" s="195">
        <f>SUM(T113:T114)</f>
        <v>0</v>
      </c>
      <c r="AR112" s="188" t="s">
        <v>167</v>
      </c>
      <c r="AT112" s="196" t="s">
        <v>71</v>
      </c>
      <c r="AU112" s="196" t="s">
        <v>11</v>
      </c>
      <c r="AY112" s="188" t="s">
        <v>136</v>
      </c>
      <c r="BK112" s="197">
        <f>SUM(BK113:BK114)</f>
        <v>0</v>
      </c>
    </row>
    <row r="113" s="1" customFormat="1" ht="16.5" customHeight="1">
      <c r="B113" s="200"/>
      <c r="C113" s="201" t="s">
        <v>137</v>
      </c>
      <c r="D113" s="201" t="s">
        <v>139</v>
      </c>
      <c r="E113" s="202" t="s">
        <v>410</v>
      </c>
      <c r="F113" s="203" t="s">
        <v>409</v>
      </c>
      <c r="G113" s="204" t="s">
        <v>368</v>
      </c>
      <c r="H113" s="205">
        <v>1</v>
      </c>
      <c r="I113" s="206"/>
      <c r="J113" s="207">
        <f>ROUND(I113*H113,0)</f>
        <v>0</v>
      </c>
      <c r="K113" s="203" t="s">
        <v>143</v>
      </c>
      <c r="L113" s="45"/>
      <c r="M113" s="208" t="s">
        <v>5</v>
      </c>
      <c r="N113" s="209" t="s">
        <v>43</v>
      </c>
      <c r="O113" s="46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1">
        <f>S113*H113</f>
        <v>0</v>
      </c>
      <c r="AR113" s="23" t="s">
        <v>369</v>
      </c>
      <c r="AT113" s="23" t="s">
        <v>139</v>
      </c>
      <c r="AU113" s="23" t="s">
        <v>80</v>
      </c>
      <c r="AY113" s="23" t="s">
        <v>136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23" t="s">
        <v>11</v>
      </c>
      <c r="BK113" s="212">
        <f>ROUND(I113*H113,0)</f>
        <v>0</v>
      </c>
      <c r="BL113" s="23" t="s">
        <v>369</v>
      </c>
      <c r="BM113" s="23" t="s">
        <v>411</v>
      </c>
    </row>
    <row r="114" s="11" customFormat="1">
      <c r="B114" s="213"/>
      <c r="D114" s="214" t="s">
        <v>146</v>
      </c>
      <c r="E114" s="215" t="s">
        <v>5</v>
      </c>
      <c r="F114" s="216" t="s">
        <v>412</v>
      </c>
      <c r="H114" s="217">
        <v>1</v>
      </c>
      <c r="I114" s="218"/>
      <c r="L114" s="213"/>
      <c r="M114" s="247"/>
      <c r="N114" s="248"/>
      <c r="O114" s="248"/>
      <c r="P114" s="248"/>
      <c r="Q114" s="248"/>
      <c r="R114" s="248"/>
      <c r="S114" s="248"/>
      <c r="T114" s="249"/>
      <c r="AT114" s="215" t="s">
        <v>146</v>
      </c>
      <c r="AU114" s="215" t="s">
        <v>80</v>
      </c>
      <c r="AV114" s="11" t="s">
        <v>80</v>
      </c>
      <c r="AW114" s="11" t="s">
        <v>36</v>
      </c>
      <c r="AX114" s="11" t="s">
        <v>11</v>
      </c>
      <c r="AY114" s="215" t="s">
        <v>136</v>
      </c>
    </row>
    <row r="115" s="1" customFormat="1" ht="6.96" customHeight="1">
      <c r="B115" s="66"/>
      <c r="C115" s="67"/>
      <c r="D115" s="67"/>
      <c r="E115" s="67"/>
      <c r="F115" s="67"/>
      <c r="G115" s="67"/>
      <c r="H115" s="67"/>
      <c r="I115" s="152"/>
      <c r="J115" s="67"/>
      <c r="K115" s="67"/>
      <c r="L115" s="45"/>
    </row>
  </sheetData>
  <autoFilter ref="C85:K114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50" customWidth="1"/>
    <col min="2" max="2" width="1.664063" style="250" customWidth="1"/>
    <col min="3" max="4" width="5" style="250" customWidth="1"/>
    <col min="5" max="5" width="11.67" style="250" customWidth="1"/>
    <col min="6" max="6" width="9.17" style="250" customWidth="1"/>
    <col min="7" max="7" width="5" style="250" customWidth="1"/>
    <col min="8" max="8" width="77.83" style="250" customWidth="1"/>
    <col min="9" max="10" width="20" style="250" customWidth="1"/>
    <col min="11" max="11" width="1.664063" style="250" customWidth="1"/>
  </cols>
  <sheetData>
    <row r="1" ht="37.5" customHeight="1"/>
    <row r="2" ht="7.5" customHeight="1">
      <c r="B2" s="251"/>
      <c r="C2" s="252"/>
      <c r="D2" s="252"/>
      <c r="E2" s="252"/>
      <c r="F2" s="252"/>
      <c r="G2" s="252"/>
      <c r="H2" s="252"/>
      <c r="I2" s="252"/>
      <c r="J2" s="252"/>
      <c r="K2" s="253"/>
    </row>
    <row r="3" s="13" customFormat="1" ht="45" customHeight="1">
      <c r="B3" s="254"/>
      <c r="C3" s="255" t="s">
        <v>413</v>
      </c>
      <c r="D3" s="255"/>
      <c r="E3" s="255"/>
      <c r="F3" s="255"/>
      <c r="G3" s="255"/>
      <c r="H3" s="255"/>
      <c r="I3" s="255"/>
      <c r="J3" s="255"/>
      <c r="K3" s="256"/>
    </row>
    <row r="4" ht="25.5" customHeight="1">
      <c r="B4" s="257"/>
      <c r="C4" s="258" t="s">
        <v>414</v>
      </c>
      <c r="D4" s="258"/>
      <c r="E4" s="258"/>
      <c r="F4" s="258"/>
      <c r="G4" s="258"/>
      <c r="H4" s="258"/>
      <c r="I4" s="258"/>
      <c r="J4" s="258"/>
      <c r="K4" s="259"/>
    </row>
    <row r="5" ht="5.25" customHeight="1">
      <c r="B5" s="257"/>
      <c r="C5" s="260"/>
      <c r="D5" s="260"/>
      <c r="E5" s="260"/>
      <c r="F5" s="260"/>
      <c r="G5" s="260"/>
      <c r="H5" s="260"/>
      <c r="I5" s="260"/>
      <c r="J5" s="260"/>
      <c r="K5" s="259"/>
    </row>
    <row r="6" ht="15" customHeight="1">
      <c r="B6" s="257"/>
      <c r="C6" s="261" t="s">
        <v>415</v>
      </c>
      <c r="D6" s="261"/>
      <c r="E6" s="261"/>
      <c r="F6" s="261"/>
      <c r="G6" s="261"/>
      <c r="H6" s="261"/>
      <c r="I6" s="261"/>
      <c r="J6" s="261"/>
      <c r="K6" s="259"/>
    </row>
    <row r="7" ht="15" customHeight="1">
      <c r="B7" s="262"/>
      <c r="C7" s="261" t="s">
        <v>416</v>
      </c>
      <c r="D7" s="261"/>
      <c r="E7" s="261"/>
      <c r="F7" s="261"/>
      <c r="G7" s="261"/>
      <c r="H7" s="261"/>
      <c r="I7" s="261"/>
      <c r="J7" s="261"/>
      <c r="K7" s="259"/>
    </row>
    <row r="8" ht="12.75" customHeight="1">
      <c r="B8" s="262"/>
      <c r="C8" s="261"/>
      <c r="D8" s="261"/>
      <c r="E8" s="261"/>
      <c r="F8" s="261"/>
      <c r="G8" s="261"/>
      <c r="H8" s="261"/>
      <c r="I8" s="261"/>
      <c r="J8" s="261"/>
      <c r="K8" s="259"/>
    </row>
    <row r="9" ht="15" customHeight="1">
      <c r="B9" s="262"/>
      <c r="C9" s="261" t="s">
        <v>417</v>
      </c>
      <c r="D9" s="261"/>
      <c r="E9" s="261"/>
      <c r="F9" s="261"/>
      <c r="G9" s="261"/>
      <c r="H9" s="261"/>
      <c r="I9" s="261"/>
      <c r="J9" s="261"/>
      <c r="K9" s="259"/>
    </row>
    <row r="10" ht="15" customHeight="1">
      <c r="B10" s="262"/>
      <c r="C10" s="261"/>
      <c r="D10" s="261" t="s">
        <v>418</v>
      </c>
      <c r="E10" s="261"/>
      <c r="F10" s="261"/>
      <c r="G10" s="261"/>
      <c r="H10" s="261"/>
      <c r="I10" s="261"/>
      <c r="J10" s="261"/>
      <c r="K10" s="259"/>
    </row>
    <row r="11" ht="15" customHeight="1">
      <c r="B11" s="262"/>
      <c r="C11" s="263"/>
      <c r="D11" s="261" t="s">
        <v>419</v>
      </c>
      <c r="E11" s="261"/>
      <c r="F11" s="261"/>
      <c r="G11" s="261"/>
      <c r="H11" s="261"/>
      <c r="I11" s="261"/>
      <c r="J11" s="261"/>
      <c r="K11" s="259"/>
    </row>
    <row r="12" ht="12.75" customHeight="1">
      <c r="B12" s="262"/>
      <c r="C12" s="263"/>
      <c r="D12" s="263"/>
      <c r="E12" s="263"/>
      <c r="F12" s="263"/>
      <c r="G12" s="263"/>
      <c r="H12" s="263"/>
      <c r="I12" s="263"/>
      <c r="J12" s="263"/>
      <c r="K12" s="259"/>
    </row>
    <row r="13" ht="15" customHeight="1">
      <c r="B13" s="262"/>
      <c r="C13" s="263"/>
      <c r="D13" s="261" t="s">
        <v>420</v>
      </c>
      <c r="E13" s="261"/>
      <c r="F13" s="261"/>
      <c r="G13" s="261"/>
      <c r="H13" s="261"/>
      <c r="I13" s="261"/>
      <c r="J13" s="261"/>
      <c r="K13" s="259"/>
    </row>
    <row r="14" ht="15" customHeight="1">
      <c r="B14" s="262"/>
      <c r="C14" s="263"/>
      <c r="D14" s="261" t="s">
        <v>421</v>
      </c>
      <c r="E14" s="261"/>
      <c r="F14" s="261"/>
      <c r="G14" s="261"/>
      <c r="H14" s="261"/>
      <c r="I14" s="261"/>
      <c r="J14" s="261"/>
      <c r="K14" s="259"/>
    </row>
    <row r="15" ht="15" customHeight="1">
      <c r="B15" s="262"/>
      <c r="C15" s="263"/>
      <c r="D15" s="261" t="s">
        <v>422</v>
      </c>
      <c r="E15" s="261"/>
      <c r="F15" s="261"/>
      <c r="G15" s="261"/>
      <c r="H15" s="261"/>
      <c r="I15" s="261"/>
      <c r="J15" s="261"/>
      <c r="K15" s="259"/>
    </row>
    <row r="16" ht="15" customHeight="1">
      <c r="B16" s="262"/>
      <c r="C16" s="263"/>
      <c r="D16" s="263"/>
      <c r="E16" s="264" t="s">
        <v>78</v>
      </c>
      <c r="F16" s="261" t="s">
        <v>423</v>
      </c>
      <c r="G16" s="261"/>
      <c r="H16" s="261"/>
      <c r="I16" s="261"/>
      <c r="J16" s="261"/>
      <c r="K16" s="259"/>
    </row>
    <row r="17" ht="15" customHeight="1">
      <c r="B17" s="262"/>
      <c r="C17" s="263"/>
      <c r="D17" s="263"/>
      <c r="E17" s="264" t="s">
        <v>424</v>
      </c>
      <c r="F17" s="261" t="s">
        <v>425</v>
      </c>
      <c r="G17" s="261"/>
      <c r="H17" s="261"/>
      <c r="I17" s="261"/>
      <c r="J17" s="261"/>
      <c r="K17" s="259"/>
    </row>
    <row r="18" ht="15" customHeight="1">
      <c r="B18" s="262"/>
      <c r="C18" s="263"/>
      <c r="D18" s="263"/>
      <c r="E18" s="264" t="s">
        <v>426</v>
      </c>
      <c r="F18" s="261" t="s">
        <v>427</v>
      </c>
      <c r="G18" s="261"/>
      <c r="H18" s="261"/>
      <c r="I18" s="261"/>
      <c r="J18" s="261"/>
      <c r="K18" s="259"/>
    </row>
    <row r="19" ht="15" customHeight="1">
      <c r="B19" s="262"/>
      <c r="C19" s="263"/>
      <c r="D19" s="263"/>
      <c r="E19" s="264" t="s">
        <v>428</v>
      </c>
      <c r="F19" s="261" t="s">
        <v>429</v>
      </c>
      <c r="G19" s="261"/>
      <c r="H19" s="261"/>
      <c r="I19" s="261"/>
      <c r="J19" s="261"/>
      <c r="K19" s="259"/>
    </row>
    <row r="20" ht="15" customHeight="1">
      <c r="B20" s="262"/>
      <c r="C20" s="263"/>
      <c r="D20" s="263"/>
      <c r="E20" s="264" t="s">
        <v>430</v>
      </c>
      <c r="F20" s="261" t="s">
        <v>431</v>
      </c>
      <c r="G20" s="261"/>
      <c r="H20" s="261"/>
      <c r="I20" s="261"/>
      <c r="J20" s="261"/>
      <c r="K20" s="259"/>
    </row>
    <row r="21" ht="15" customHeight="1">
      <c r="B21" s="262"/>
      <c r="C21" s="263"/>
      <c r="D21" s="263"/>
      <c r="E21" s="264" t="s">
        <v>432</v>
      </c>
      <c r="F21" s="261" t="s">
        <v>433</v>
      </c>
      <c r="G21" s="261"/>
      <c r="H21" s="261"/>
      <c r="I21" s="261"/>
      <c r="J21" s="261"/>
      <c r="K21" s="259"/>
    </row>
    <row r="22" ht="12.75" customHeight="1">
      <c r="B22" s="262"/>
      <c r="C22" s="263"/>
      <c r="D22" s="263"/>
      <c r="E22" s="263"/>
      <c r="F22" s="263"/>
      <c r="G22" s="263"/>
      <c r="H22" s="263"/>
      <c r="I22" s="263"/>
      <c r="J22" s="263"/>
      <c r="K22" s="259"/>
    </row>
    <row r="23" ht="15" customHeight="1">
      <c r="B23" s="262"/>
      <c r="C23" s="261" t="s">
        <v>434</v>
      </c>
      <c r="D23" s="261"/>
      <c r="E23" s="261"/>
      <c r="F23" s="261"/>
      <c r="G23" s="261"/>
      <c r="H23" s="261"/>
      <c r="I23" s="261"/>
      <c r="J23" s="261"/>
      <c r="K23" s="259"/>
    </row>
    <row r="24" ht="15" customHeight="1">
      <c r="B24" s="262"/>
      <c r="C24" s="261" t="s">
        <v>435</v>
      </c>
      <c r="D24" s="261"/>
      <c r="E24" s="261"/>
      <c r="F24" s="261"/>
      <c r="G24" s="261"/>
      <c r="H24" s="261"/>
      <c r="I24" s="261"/>
      <c r="J24" s="261"/>
      <c r="K24" s="259"/>
    </row>
    <row r="25" ht="15" customHeight="1">
      <c r="B25" s="262"/>
      <c r="C25" s="261"/>
      <c r="D25" s="261" t="s">
        <v>436</v>
      </c>
      <c r="E25" s="261"/>
      <c r="F25" s="261"/>
      <c r="G25" s="261"/>
      <c r="H25" s="261"/>
      <c r="I25" s="261"/>
      <c r="J25" s="261"/>
      <c r="K25" s="259"/>
    </row>
    <row r="26" ht="15" customHeight="1">
      <c r="B26" s="262"/>
      <c r="C26" s="263"/>
      <c r="D26" s="261" t="s">
        <v>437</v>
      </c>
      <c r="E26" s="261"/>
      <c r="F26" s="261"/>
      <c r="G26" s="261"/>
      <c r="H26" s="261"/>
      <c r="I26" s="261"/>
      <c r="J26" s="261"/>
      <c r="K26" s="259"/>
    </row>
    <row r="27" ht="12.75" customHeight="1">
      <c r="B27" s="262"/>
      <c r="C27" s="263"/>
      <c r="D27" s="263"/>
      <c r="E27" s="263"/>
      <c r="F27" s="263"/>
      <c r="G27" s="263"/>
      <c r="H27" s="263"/>
      <c r="I27" s="263"/>
      <c r="J27" s="263"/>
      <c r="K27" s="259"/>
    </row>
    <row r="28" ht="15" customHeight="1">
      <c r="B28" s="262"/>
      <c r="C28" s="263"/>
      <c r="D28" s="261" t="s">
        <v>438</v>
      </c>
      <c r="E28" s="261"/>
      <c r="F28" s="261"/>
      <c r="G28" s="261"/>
      <c r="H28" s="261"/>
      <c r="I28" s="261"/>
      <c r="J28" s="261"/>
      <c r="K28" s="259"/>
    </row>
    <row r="29" ht="15" customHeight="1">
      <c r="B29" s="262"/>
      <c r="C29" s="263"/>
      <c r="D29" s="261" t="s">
        <v>439</v>
      </c>
      <c r="E29" s="261"/>
      <c r="F29" s="261"/>
      <c r="G29" s="261"/>
      <c r="H29" s="261"/>
      <c r="I29" s="261"/>
      <c r="J29" s="261"/>
      <c r="K29" s="259"/>
    </row>
    <row r="30" ht="12.75" customHeight="1">
      <c r="B30" s="262"/>
      <c r="C30" s="263"/>
      <c r="D30" s="263"/>
      <c r="E30" s="263"/>
      <c r="F30" s="263"/>
      <c r="G30" s="263"/>
      <c r="H30" s="263"/>
      <c r="I30" s="263"/>
      <c r="J30" s="263"/>
      <c r="K30" s="259"/>
    </row>
    <row r="31" ht="15" customHeight="1">
      <c r="B31" s="262"/>
      <c r="C31" s="263"/>
      <c r="D31" s="261" t="s">
        <v>440</v>
      </c>
      <c r="E31" s="261"/>
      <c r="F31" s="261"/>
      <c r="G31" s="261"/>
      <c r="H31" s="261"/>
      <c r="I31" s="261"/>
      <c r="J31" s="261"/>
      <c r="K31" s="259"/>
    </row>
    <row r="32" ht="15" customHeight="1">
      <c r="B32" s="262"/>
      <c r="C32" s="263"/>
      <c r="D32" s="261" t="s">
        <v>441</v>
      </c>
      <c r="E32" s="261"/>
      <c r="F32" s="261"/>
      <c r="G32" s="261"/>
      <c r="H32" s="261"/>
      <c r="I32" s="261"/>
      <c r="J32" s="261"/>
      <c r="K32" s="259"/>
    </row>
    <row r="33" ht="15" customHeight="1">
      <c r="B33" s="262"/>
      <c r="C33" s="263"/>
      <c r="D33" s="261" t="s">
        <v>442</v>
      </c>
      <c r="E33" s="261"/>
      <c r="F33" s="261"/>
      <c r="G33" s="261"/>
      <c r="H33" s="261"/>
      <c r="I33" s="261"/>
      <c r="J33" s="261"/>
      <c r="K33" s="259"/>
    </row>
    <row r="34" ht="15" customHeight="1">
      <c r="B34" s="262"/>
      <c r="C34" s="263"/>
      <c r="D34" s="261"/>
      <c r="E34" s="265" t="s">
        <v>121</v>
      </c>
      <c r="F34" s="261"/>
      <c r="G34" s="261" t="s">
        <v>443</v>
      </c>
      <c r="H34" s="261"/>
      <c r="I34" s="261"/>
      <c r="J34" s="261"/>
      <c r="K34" s="259"/>
    </row>
    <row r="35" ht="30.75" customHeight="1">
      <c r="B35" s="262"/>
      <c r="C35" s="263"/>
      <c r="D35" s="261"/>
      <c r="E35" s="265" t="s">
        <v>444</v>
      </c>
      <c r="F35" s="261"/>
      <c r="G35" s="261" t="s">
        <v>445</v>
      </c>
      <c r="H35" s="261"/>
      <c r="I35" s="261"/>
      <c r="J35" s="261"/>
      <c r="K35" s="259"/>
    </row>
    <row r="36" ht="15" customHeight="1">
      <c r="B36" s="262"/>
      <c r="C36" s="263"/>
      <c r="D36" s="261"/>
      <c r="E36" s="265" t="s">
        <v>53</v>
      </c>
      <c r="F36" s="261"/>
      <c r="G36" s="261" t="s">
        <v>446</v>
      </c>
      <c r="H36" s="261"/>
      <c r="I36" s="261"/>
      <c r="J36" s="261"/>
      <c r="K36" s="259"/>
    </row>
    <row r="37" ht="15" customHeight="1">
      <c r="B37" s="262"/>
      <c r="C37" s="263"/>
      <c r="D37" s="261"/>
      <c r="E37" s="265" t="s">
        <v>122</v>
      </c>
      <c r="F37" s="261"/>
      <c r="G37" s="261" t="s">
        <v>447</v>
      </c>
      <c r="H37" s="261"/>
      <c r="I37" s="261"/>
      <c r="J37" s="261"/>
      <c r="K37" s="259"/>
    </row>
    <row r="38" ht="15" customHeight="1">
      <c r="B38" s="262"/>
      <c r="C38" s="263"/>
      <c r="D38" s="261"/>
      <c r="E38" s="265" t="s">
        <v>123</v>
      </c>
      <c r="F38" s="261"/>
      <c r="G38" s="261" t="s">
        <v>448</v>
      </c>
      <c r="H38" s="261"/>
      <c r="I38" s="261"/>
      <c r="J38" s="261"/>
      <c r="K38" s="259"/>
    </row>
    <row r="39" ht="15" customHeight="1">
      <c r="B39" s="262"/>
      <c r="C39" s="263"/>
      <c r="D39" s="261"/>
      <c r="E39" s="265" t="s">
        <v>124</v>
      </c>
      <c r="F39" s="261"/>
      <c r="G39" s="261" t="s">
        <v>449</v>
      </c>
      <c r="H39" s="261"/>
      <c r="I39" s="261"/>
      <c r="J39" s="261"/>
      <c r="K39" s="259"/>
    </row>
    <row r="40" ht="15" customHeight="1">
      <c r="B40" s="262"/>
      <c r="C40" s="263"/>
      <c r="D40" s="261"/>
      <c r="E40" s="265" t="s">
        <v>450</v>
      </c>
      <c r="F40" s="261"/>
      <c r="G40" s="261" t="s">
        <v>451</v>
      </c>
      <c r="H40" s="261"/>
      <c r="I40" s="261"/>
      <c r="J40" s="261"/>
      <c r="K40" s="259"/>
    </row>
    <row r="41" ht="15" customHeight="1">
      <c r="B41" s="262"/>
      <c r="C41" s="263"/>
      <c r="D41" s="261"/>
      <c r="E41" s="265"/>
      <c r="F41" s="261"/>
      <c r="G41" s="261" t="s">
        <v>452</v>
      </c>
      <c r="H41" s="261"/>
      <c r="I41" s="261"/>
      <c r="J41" s="261"/>
      <c r="K41" s="259"/>
    </row>
    <row r="42" ht="15" customHeight="1">
      <c r="B42" s="262"/>
      <c r="C42" s="263"/>
      <c r="D42" s="261"/>
      <c r="E42" s="265" t="s">
        <v>453</v>
      </c>
      <c r="F42" s="261"/>
      <c r="G42" s="261" t="s">
        <v>454</v>
      </c>
      <c r="H42" s="261"/>
      <c r="I42" s="261"/>
      <c r="J42" s="261"/>
      <c r="K42" s="259"/>
    </row>
    <row r="43" ht="15" customHeight="1">
      <c r="B43" s="262"/>
      <c r="C43" s="263"/>
      <c r="D43" s="261"/>
      <c r="E43" s="265" t="s">
        <v>126</v>
      </c>
      <c r="F43" s="261"/>
      <c r="G43" s="261" t="s">
        <v>455</v>
      </c>
      <c r="H43" s="261"/>
      <c r="I43" s="261"/>
      <c r="J43" s="261"/>
      <c r="K43" s="259"/>
    </row>
    <row r="44" ht="12.75" customHeight="1">
      <c r="B44" s="262"/>
      <c r="C44" s="263"/>
      <c r="D44" s="261"/>
      <c r="E44" s="261"/>
      <c r="F44" s="261"/>
      <c r="G44" s="261"/>
      <c r="H44" s="261"/>
      <c r="I44" s="261"/>
      <c r="J44" s="261"/>
      <c r="K44" s="259"/>
    </row>
    <row r="45" ht="15" customHeight="1">
      <c r="B45" s="262"/>
      <c r="C45" s="263"/>
      <c r="D45" s="261" t="s">
        <v>456</v>
      </c>
      <c r="E45" s="261"/>
      <c r="F45" s="261"/>
      <c r="G45" s="261"/>
      <c r="H45" s="261"/>
      <c r="I45" s="261"/>
      <c r="J45" s="261"/>
      <c r="K45" s="259"/>
    </row>
    <row r="46" ht="15" customHeight="1">
      <c r="B46" s="262"/>
      <c r="C46" s="263"/>
      <c r="D46" s="263"/>
      <c r="E46" s="261" t="s">
        <v>457</v>
      </c>
      <c r="F46" s="261"/>
      <c r="G46" s="261"/>
      <c r="H46" s="261"/>
      <c r="I46" s="261"/>
      <c r="J46" s="261"/>
      <c r="K46" s="259"/>
    </row>
    <row r="47" ht="15" customHeight="1">
      <c r="B47" s="262"/>
      <c r="C47" s="263"/>
      <c r="D47" s="263"/>
      <c r="E47" s="261" t="s">
        <v>458</v>
      </c>
      <c r="F47" s="261"/>
      <c r="G47" s="261"/>
      <c r="H47" s="261"/>
      <c r="I47" s="261"/>
      <c r="J47" s="261"/>
      <c r="K47" s="259"/>
    </row>
    <row r="48" ht="15" customHeight="1">
      <c r="B48" s="262"/>
      <c r="C48" s="263"/>
      <c r="D48" s="263"/>
      <c r="E48" s="261" t="s">
        <v>459</v>
      </c>
      <c r="F48" s="261"/>
      <c r="G48" s="261"/>
      <c r="H48" s="261"/>
      <c r="I48" s="261"/>
      <c r="J48" s="261"/>
      <c r="K48" s="259"/>
    </row>
    <row r="49" ht="15" customHeight="1">
      <c r="B49" s="262"/>
      <c r="C49" s="263"/>
      <c r="D49" s="261" t="s">
        <v>460</v>
      </c>
      <c r="E49" s="261"/>
      <c r="F49" s="261"/>
      <c r="G49" s="261"/>
      <c r="H49" s="261"/>
      <c r="I49" s="261"/>
      <c r="J49" s="261"/>
      <c r="K49" s="259"/>
    </row>
    <row r="50" ht="25.5" customHeight="1">
      <c r="B50" s="257"/>
      <c r="C50" s="258" t="s">
        <v>461</v>
      </c>
      <c r="D50" s="258"/>
      <c r="E50" s="258"/>
      <c r="F50" s="258"/>
      <c r="G50" s="258"/>
      <c r="H50" s="258"/>
      <c r="I50" s="258"/>
      <c r="J50" s="258"/>
      <c r="K50" s="259"/>
    </row>
    <row r="51" ht="5.25" customHeight="1">
      <c r="B51" s="257"/>
      <c r="C51" s="260"/>
      <c r="D51" s="260"/>
      <c r="E51" s="260"/>
      <c r="F51" s="260"/>
      <c r="G51" s="260"/>
      <c r="H51" s="260"/>
      <c r="I51" s="260"/>
      <c r="J51" s="260"/>
      <c r="K51" s="259"/>
    </row>
    <row r="52" ht="15" customHeight="1">
      <c r="B52" s="257"/>
      <c r="C52" s="261" t="s">
        <v>462</v>
      </c>
      <c r="D52" s="261"/>
      <c r="E52" s="261"/>
      <c r="F52" s="261"/>
      <c r="G52" s="261"/>
      <c r="H52" s="261"/>
      <c r="I52" s="261"/>
      <c r="J52" s="261"/>
      <c r="K52" s="259"/>
    </row>
    <row r="53" ht="15" customHeight="1">
      <c r="B53" s="257"/>
      <c r="C53" s="261" t="s">
        <v>463</v>
      </c>
      <c r="D53" s="261"/>
      <c r="E53" s="261"/>
      <c r="F53" s="261"/>
      <c r="G53" s="261"/>
      <c r="H53" s="261"/>
      <c r="I53" s="261"/>
      <c r="J53" s="261"/>
      <c r="K53" s="259"/>
    </row>
    <row r="54" ht="12.75" customHeight="1">
      <c r="B54" s="257"/>
      <c r="C54" s="261"/>
      <c r="D54" s="261"/>
      <c r="E54" s="261"/>
      <c r="F54" s="261"/>
      <c r="G54" s="261"/>
      <c r="H54" s="261"/>
      <c r="I54" s="261"/>
      <c r="J54" s="261"/>
      <c r="K54" s="259"/>
    </row>
    <row r="55" ht="15" customHeight="1">
      <c r="B55" s="257"/>
      <c r="C55" s="261" t="s">
        <v>464</v>
      </c>
      <c r="D55" s="261"/>
      <c r="E55" s="261"/>
      <c r="F55" s="261"/>
      <c r="G55" s="261"/>
      <c r="H55" s="261"/>
      <c r="I55" s="261"/>
      <c r="J55" s="261"/>
      <c r="K55" s="259"/>
    </row>
    <row r="56" ht="15" customHeight="1">
      <c r="B56" s="257"/>
      <c r="C56" s="263"/>
      <c r="D56" s="261" t="s">
        <v>465</v>
      </c>
      <c r="E56" s="261"/>
      <c r="F56" s="261"/>
      <c r="G56" s="261"/>
      <c r="H56" s="261"/>
      <c r="I56" s="261"/>
      <c r="J56" s="261"/>
      <c r="K56" s="259"/>
    </row>
    <row r="57" ht="15" customHeight="1">
      <c r="B57" s="257"/>
      <c r="C57" s="263"/>
      <c r="D57" s="261" t="s">
        <v>466</v>
      </c>
      <c r="E57" s="261"/>
      <c r="F57" s="261"/>
      <c r="G57" s="261"/>
      <c r="H57" s="261"/>
      <c r="I57" s="261"/>
      <c r="J57" s="261"/>
      <c r="K57" s="259"/>
    </row>
    <row r="58" ht="15" customHeight="1">
      <c r="B58" s="257"/>
      <c r="C58" s="263"/>
      <c r="D58" s="261" t="s">
        <v>467</v>
      </c>
      <c r="E58" s="261"/>
      <c r="F58" s="261"/>
      <c r="G58" s="261"/>
      <c r="H58" s="261"/>
      <c r="I58" s="261"/>
      <c r="J58" s="261"/>
      <c r="K58" s="259"/>
    </row>
    <row r="59" ht="15" customHeight="1">
      <c r="B59" s="257"/>
      <c r="C59" s="263"/>
      <c r="D59" s="261" t="s">
        <v>468</v>
      </c>
      <c r="E59" s="261"/>
      <c r="F59" s="261"/>
      <c r="G59" s="261"/>
      <c r="H59" s="261"/>
      <c r="I59" s="261"/>
      <c r="J59" s="261"/>
      <c r="K59" s="259"/>
    </row>
    <row r="60" ht="15" customHeight="1">
      <c r="B60" s="257"/>
      <c r="C60" s="263"/>
      <c r="D60" s="266" t="s">
        <v>469</v>
      </c>
      <c r="E60" s="266"/>
      <c r="F60" s="266"/>
      <c r="G60" s="266"/>
      <c r="H60" s="266"/>
      <c r="I60" s="266"/>
      <c r="J60" s="266"/>
      <c r="K60" s="259"/>
    </row>
    <row r="61" ht="15" customHeight="1">
      <c r="B61" s="257"/>
      <c r="C61" s="263"/>
      <c r="D61" s="261" t="s">
        <v>470</v>
      </c>
      <c r="E61" s="261"/>
      <c r="F61" s="261"/>
      <c r="G61" s="261"/>
      <c r="H61" s="261"/>
      <c r="I61" s="261"/>
      <c r="J61" s="261"/>
      <c r="K61" s="259"/>
    </row>
    <row r="62" ht="12.75" customHeight="1">
      <c r="B62" s="257"/>
      <c r="C62" s="263"/>
      <c r="D62" s="263"/>
      <c r="E62" s="267"/>
      <c r="F62" s="263"/>
      <c r="G62" s="263"/>
      <c r="H62" s="263"/>
      <c r="I62" s="263"/>
      <c r="J62" s="263"/>
      <c r="K62" s="259"/>
    </row>
    <row r="63" ht="15" customHeight="1">
      <c r="B63" s="257"/>
      <c r="C63" s="263"/>
      <c r="D63" s="261" t="s">
        <v>471</v>
      </c>
      <c r="E63" s="261"/>
      <c r="F63" s="261"/>
      <c r="G63" s="261"/>
      <c r="H63" s="261"/>
      <c r="I63" s="261"/>
      <c r="J63" s="261"/>
      <c r="K63" s="259"/>
    </row>
    <row r="64" ht="15" customHeight="1">
      <c r="B64" s="257"/>
      <c r="C64" s="263"/>
      <c r="D64" s="266" t="s">
        <v>472</v>
      </c>
      <c r="E64" s="266"/>
      <c r="F64" s="266"/>
      <c r="G64" s="266"/>
      <c r="H64" s="266"/>
      <c r="I64" s="266"/>
      <c r="J64" s="266"/>
      <c r="K64" s="259"/>
    </row>
    <row r="65" ht="15" customHeight="1">
      <c r="B65" s="257"/>
      <c r="C65" s="263"/>
      <c r="D65" s="261" t="s">
        <v>473</v>
      </c>
      <c r="E65" s="261"/>
      <c r="F65" s="261"/>
      <c r="G65" s="261"/>
      <c r="H65" s="261"/>
      <c r="I65" s="261"/>
      <c r="J65" s="261"/>
      <c r="K65" s="259"/>
    </row>
    <row r="66" ht="15" customHeight="1">
      <c r="B66" s="257"/>
      <c r="C66" s="263"/>
      <c r="D66" s="261" t="s">
        <v>474</v>
      </c>
      <c r="E66" s="261"/>
      <c r="F66" s="261"/>
      <c r="G66" s="261"/>
      <c r="H66" s="261"/>
      <c r="I66" s="261"/>
      <c r="J66" s="261"/>
      <c r="K66" s="259"/>
    </row>
    <row r="67" ht="15" customHeight="1">
      <c r="B67" s="257"/>
      <c r="C67" s="263"/>
      <c r="D67" s="261" t="s">
        <v>475</v>
      </c>
      <c r="E67" s="261"/>
      <c r="F67" s="261"/>
      <c r="G67" s="261"/>
      <c r="H67" s="261"/>
      <c r="I67" s="261"/>
      <c r="J67" s="261"/>
      <c r="K67" s="259"/>
    </row>
    <row r="68" ht="15" customHeight="1">
      <c r="B68" s="257"/>
      <c r="C68" s="263"/>
      <c r="D68" s="261" t="s">
        <v>476</v>
      </c>
      <c r="E68" s="261"/>
      <c r="F68" s="261"/>
      <c r="G68" s="261"/>
      <c r="H68" s="261"/>
      <c r="I68" s="261"/>
      <c r="J68" s="261"/>
      <c r="K68" s="259"/>
    </row>
    <row r="69" ht="12.75" customHeight="1">
      <c r="B69" s="268"/>
      <c r="C69" s="269"/>
      <c r="D69" s="269"/>
      <c r="E69" s="269"/>
      <c r="F69" s="269"/>
      <c r="G69" s="269"/>
      <c r="H69" s="269"/>
      <c r="I69" s="269"/>
      <c r="J69" s="269"/>
      <c r="K69" s="270"/>
    </row>
    <row r="70" ht="18.75" customHeight="1">
      <c r="B70" s="271"/>
      <c r="C70" s="271"/>
      <c r="D70" s="271"/>
      <c r="E70" s="271"/>
      <c r="F70" s="271"/>
      <c r="G70" s="271"/>
      <c r="H70" s="271"/>
      <c r="I70" s="271"/>
      <c r="J70" s="271"/>
      <c r="K70" s="272"/>
    </row>
    <row r="71" ht="18.75" customHeight="1">
      <c r="B71" s="272"/>
      <c r="C71" s="272"/>
      <c r="D71" s="272"/>
      <c r="E71" s="272"/>
      <c r="F71" s="272"/>
      <c r="G71" s="272"/>
      <c r="H71" s="272"/>
      <c r="I71" s="272"/>
      <c r="J71" s="272"/>
      <c r="K71" s="272"/>
    </row>
    <row r="72" ht="7.5" customHeight="1">
      <c r="B72" s="273"/>
      <c r="C72" s="274"/>
      <c r="D72" s="274"/>
      <c r="E72" s="274"/>
      <c r="F72" s="274"/>
      <c r="G72" s="274"/>
      <c r="H72" s="274"/>
      <c r="I72" s="274"/>
      <c r="J72" s="274"/>
      <c r="K72" s="275"/>
    </row>
    <row r="73" ht="45" customHeight="1">
      <c r="B73" s="276"/>
      <c r="C73" s="277" t="s">
        <v>90</v>
      </c>
      <c r="D73" s="277"/>
      <c r="E73" s="277"/>
      <c r="F73" s="277"/>
      <c r="G73" s="277"/>
      <c r="H73" s="277"/>
      <c r="I73" s="277"/>
      <c r="J73" s="277"/>
      <c r="K73" s="278"/>
    </row>
    <row r="74" ht="17.25" customHeight="1">
      <c r="B74" s="276"/>
      <c r="C74" s="279" t="s">
        <v>477</v>
      </c>
      <c r="D74" s="279"/>
      <c r="E74" s="279"/>
      <c r="F74" s="279" t="s">
        <v>478</v>
      </c>
      <c r="G74" s="280"/>
      <c r="H74" s="279" t="s">
        <v>122</v>
      </c>
      <c r="I74" s="279" t="s">
        <v>57</v>
      </c>
      <c r="J74" s="279" t="s">
        <v>479</v>
      </c>
      <c r="K74" s="278"/>
    </row>
    <row r="75" ht="17.25" customHeight="1">
      <c r="B75" s="276"/>
      <c r="C75" s="281" t="s">
        <v>480</v>
      </c>
      <c r="D75" s="281"/>
      <c r="E75" s="281"/>
      <c r="F75" s="282" t="s">
        <v>481</v>
      </c>
      <c r="G75" s="283"/>
      <c r="H75" s="281"/>
      <c r="I75" s="281"/>
      <c r="J75" s="281" t="s">
        <v>482</v>
      </c>
      <c r="K75" s="278"/>
    </row>
    <row r="76" ht="5.25" customHeight="1">
      <c r="B76" s="276"/>
      <c r="C76" s="284"/>
      <c r="D76" s="284"/>
      <c r="E76" s="284"/>
      <c r="F76" s="284"/>
      <c r="G76" s="285"/>
      <c r="H76" s="284"/>
      <c r="I76" s="284"/>
      <c r="J76" s="284"/>
      <c r="K76" s="278"/>
    </row>
    <row r="77" ht="15" customHeight="1">
      <c r="B77" s="276"/>
      <c r="C77" s="265" t="s">
        <v>53</v>
      </c>
      <c r="D77" s="284"/>
      <c r="E77" s="284"/>
      <c r="F77" s="286" t="s">
        <v>483</v>
      </c>
      <c r="G77" s="285"/>
      <c r="H77" s="265" t="s">
        <v>484</v>
      </c>
      <c r="I77" s="265" t="s">
        <v>485</v>
      </c>
      <c r="J77" s="265">
        <v>20</v>
      </c>
      <c r="K77" s="278"/>
    </row>
    <row r="78" ht="15" customHeight="1">
      <c r="B78" s="276"/>
      <c r="C78" s="265" t="s">
        <v>486</v>
      </c>
      <c r="D78" s="265"/>
      <c r="E78" s="265"/>
      <c r="F78" s="286" t="s">
        <v>483</v>
      </c>
      <c r="G78" s="285"/>
      <c r="H78" s="265" t="s">
        <v>487</v>
      </c>
      <c r="I78" s="265" t="s">
        <v>485</v>
      </c>
      <c r="J78" s="265">
        <v>120</v>
      </c>
      <c r="K78" s="278"/>
    </row>
    <row r="79" ht="15" customHeight="1">
      <c r="B79" s="287"/>
      <c r="C79" s="265" t="s">
        <v>488</v>
      </c>
      <c r="D79" s="265"/>
      <c r="E79" s="265"/>
      <c r="F79" s="286" t="s">
        <v>489</v>
      </c>
      <c r="G79" s="285"/>
      <c r="H79" s="265" t="s">
        <v>490</v>
      </c>
      <c r="I79" s="265" t="s">
        <v>485</v>
      </c>
      <c r="J79" s="265">
        <v>50</v>
      </c>
      <c r="K79" s="278"/>
    </row>
    <row r="80" ht="15" customHeight="1">
      <c r="B80" s="287"/>
      <c r="C80" s="265" t="s">
        <v>491</v>
      </c>
      <c r="D80" s="265"/>
      <c r="E80" s="265"/>
      <c r="F80" s="286" t="s">
        <v>483</v>
      </c>
      <c r="G80" s="285"/>
      <c r="H80" s="265" t="s">
        <v>492</v>
      </c>
      <c r="I80" s="265" t="s">
        <v>493</v>
      </c>
      <c r="J80" s="265"/>
      <c r="K80" s="278"/>
    </row>
    <row r="81" ht="15" customHeight="1">
      <c r="B81" s="287"/>
      <c r="C81" s="288" t="s">
        <v>494</v>
      </c>
      <c r="D81" s="288"/>
      <c r="E81" s="288"/>
      <c r="F81" s="289" t="s">
        <v>489</v>
      </c>
      <c r="G81" s="288"/>
      <c r="H81" s="288" t="s">
        <v>495</v>
      </c>
      <c r="I81" s="288" t="s">
        <v>485</v>
      </c>
      <c r="J81" s="288">
        <v>15</v>
      </c>
      <c r="K81" s="278"/>
    </row>
    <row r="82" ht="15" customHeight="1">
      <c r="B82" s="287"/>
      <c r="C82" s="288" t="s">
        <v>496</v>
      </c>
      <c r="D82" s="288"/>
      <c r="E82" s="288"/>
      <c r="F82" s="289" t="s">
        <v>489</v>
      </c>
      <c r="G82" s="288"/>
      <c r="H82" s="288" t="s">
        <v>497</v>
      </c>
      <c r="I82" s="288" t="s">
        <v>485</v>
      </c>
      <c r="J82" s="288">
        <v>15</v>
      </c>
      <c r="K82" s="278"/>
    </row>
    <row r="83" ht="15" customHeight="1">
      <c r="B83" s="287"/>
      <c r="C83" s="288" t="s">
        <v>498</v>
      </c>
      <c r="D83" s="288"/>
      <c r="E83" s="288"/>
      <c r="F83" s="289" t="s">
        <v>489</v>
      </c>
      <c r="G83" s="288"/>
      <c r="H83" s="288" t="s">
        <v>499</v>
      </c>
      <c r="I83" s="288" t="s">
        <v>485</v>
      </c>
      <c r="J83" s="288">
        <v>20</v>
      </c>
      <c r="K83" s="278"/>
    </row>
    <row r="84" ht="15" customHeight="1">
      <c r="B84" s="287"/>
      <c r="C84" s="288" t="s">
        <v>500</v>
      </c>
      <c r="D84" s="288"/>
      <c r="E84" s="288"/>
      <c r="F84" s="289" t="s">
        <v>489</v>
      </c>
      <c r="G84" s="288"/>
      <c r="H84" s="288" t="s">
        <v>501</v>
      </c>
      <c r="I84" s="288" t="s">
        <v>485</v>
      </c>
      <c r="J84" s="288">
        <v>20</v>
      </c>
      <c r="K84" s="278"/>
    </row>
    <row r="85" ht="15" customHeight="1">
      <c r="B85" s="287"/>
      <c r="C85" s="265" t="s">
        <v>502</v>
      </c>
      <c r="D85" s="265"/>
      <c r="E85" s="265"/>
      <c r="F85" s="286" t="s">
        <v>489</v>
      </c>
      <c r="G85" s="285"/>
      <c r="H85" s="265" t="s">
        <v>503</v>
      </c>
      <c r="I85" s="265" t="s">
        <v>485</v>
      </c>
      <c r="J85" s="265">
        <v>50</v>
      </c>
      <c r="K85" s="278"/>
    </row>
    <row r="86" ht="15" customHeight="1">
      <c r="B86" s="287"/>
      <c r="C86" s="265" t="s">
        <v>504</v>
      </c>
      <c r="D86" s="265"/>
      <c r="E86" s="265"/>
      <c r="F86" s="286" t="s">
        <v>489</v>
      </c>
      <c r="G86" s="285"/>
      <c r="H86" s="265" t="s">
        <v>505</v>
      </c>
      <c r="I86" s="265" t="s">
        <v>485</v>
      </c>
      <c r="J86" s="265">
        <v>20</v>
      </c>
      <c r="K86" s="278"/>
    </row>
    <row r="87" ht="15" customHeight="1">
      <c r="B87" s="287"/>
      <c r="C87" s="265" t="s">
        <v>506</v>
      </c>
      <c r="D87" s="265"/>
      <c r="E87" s="265"/>
      <c r="F87" s="286" t="s">
        <v>489</v>
      </c>
      <c r="G87" s="285"/>
      <c r="H87" s="265" t="s">
        <v>507</v>
      </c>
      <c r="I87" s="265" t="s">
        <v>485</v>
      </c>
      <c r="J87" s="265">
        <v>20</v>
      </c>
      <c r="K87" s="278"/>
    </row>
    <row r="88" ht="15" customHeight="1">
      <c r="B88" s="287"/>
      <c r="C88" s="265" t="s">
        <v>508</v>
      </c>
      <c r="D88" s="265"/>
      <c r="E88" s="265"/>
      <c r="F88" s="286" t="s">
        <v>489</v>
      </c>
      <c r="G88" s="285"/>
      <c r="H88" s="265" t="s">
        <v>509</v>
      </c>
      <c r="I88" s="265" t="s">
        <v>485</v>
      </c>
      <c r="J88" s="265">
        <v>50</v>
      </c>
      <c r="K88" s="278"/>
    </row>
    <row r="89" ht="15" customHeight="1">
      <c r="B89" s="287"/>
      <c r="C89" s="265" t="s">
        <v>510</v>
      </c>
      <c r="D89" s="265"/>
      <c r="E89" s="265"/>
      <c r="F89" s="286" t="s">
        <v>489</v>
      </c>
      <c r="G89" s="285"/>
      <c r="H89" s="265" t="s">
        <v>510</v>
      </c>
      <c r="I89" s="265" t="s">
        <v>485</v>
      </c>
      <c r="J89" s="265">
        <v>50</v>
      </c>
      <c r="K89" s="278"/>
    </row>
    <row r="90" ht="15" customHeight="1">
      <c r="B90" s="287"/>
      <c r="C90" s="265" t="s">
        <v>127</v>
      </c>
      <c r="D90" s="265"/>
      <c r="E90" s="265"/>
      <c r="F90" s="286" t="s">
        <v>489</v>
      </c>
      <c r="G90" s="285"/>
      <c r="H90" s="265" t="s">
        <v>511</v>
      </c>
      <c r="I90" s="265" t="s">
        <v>485</v>
      </c>
      <c r="J90" s="265">
        <v>255</v>
      </c>
      <c r="K90" s="278"/>
    </row>
    <row r="91" ht="15" customHeight="1">
      <c r="B91" s="287"/>
      <c r="C91" s="265" t="s">
        <v>512</v>
      </c>
      <c r="D91" s="265"/>
      <c r="E91" s="265"/>
      <c r="F91" s="286" t="s">
        <v>483</v>
      </c>
      <c r="G91" s="285"/>
      <c r="H91" s="265" t="s">
        <v>513</v>
      </c>
      <c r="I91" s="265" t="s">
        <v>514</v>
      </c>
      <c r="J91" s="265"/>
      <c r="K91" s="278"/>
    </row>
    <row r="92" ht="15" customHeight="1">
      <c r="B92" s="287"/>
      <c r="C92" s="265" t="s">
        <v>515</v>
      </c>
      <c r="D92" s="265"/>
      <c r="E92" s="265"/>
      <c r="F92" s="286" t="s">
        <v>483</v>
      </c>
      <c r="G92" s="285"/>
      <c r="H92" s="265" t="s">
        <v>516</v>
      </c>
      <c r="I92" s="265" t="s">
        <v>517</v>
      </c>
      <c r="J92" s="265"/>
      <c r="K92" s="278"/>
    </row>
    <row r="93" ht="15" customHeight="1">
      <c r="B93" s="287"/>
      <c r="C93" s="265" t="s">
        <v>518</v>
      </c>
      <c r="D93" s="265"/>
      <c r="E93" s="265"/>
      <c r="F93" s="286" t="s">
        <v>483</v>
      </c>
      <c r="G93" s="285"/>
      <c r="H93" s="265" t="s">
        <v>518</v>
      </c>
      <c r="I93" s="265" t="s">
        <v>517</v>
      </c>
      <c r="J93" s="265"/>
      <c r="K93" s="278"/>
    </row>
    <row r="94" ht="15" customHeight="1">
      <c r="B94" s="287"/>
      <c r="C94" s="265" t="s">
        <v>38</v>
      </c>
      <c r="D94" s="265"/>
      <c r="E94" s="265"/>
      <c r="F94" s="286" t="s">
        <v>483</v>
      </c>
      <c r="G94" s="285"/>
      <c r="H94" s="265" t="s">
        <v>519</v>
      </c>
      <c r="I94" s="265" t="s">
        <v>517</v>
      </c>
      <c r="J94" s="265"/>
      <c r="K94" s="278"/>
    </row>
    <row r="95" ht="15" customHeight="1">
      <c r="B95" s="287"/>
      <c r="C95" s="265" t="s">
        <v>48</v>
      </c>
      <c r="D95" s="265"/>
      <c r="E95" s="265"/>
      <c r="F95" s="286" t="s">
        <v>483</v>
      </c>
      <c r="G95" s="285"/>
      <c r="H95" s="265" t="s">
        <v>520</v>
      </c>
      <c r="I95" s="265" t="s">
        <v>517</v>
      </c>
      <c r="J95" s="265"/>
      <c r="K95" s="278"/>
    </row>
    <row r="96" ht="15" customHeight="1">
      <c r="B96" s="290"/>
      <c r="C96" s="291"/>
      <c r="D96" s="291"/>
      <c r="E96" s="291"/>
      <c r="F96" s="291"/>
      <c r="G96" s="291"/>
      <c r="H96" s="291"/>
      <c r="I96" s="291"/>
      <c r="J96" s="291"/>
      <c r="K96" s="292"/>
    </row>
    <row r="97" ht="18.75" customHeight="1">
      <c r="B97" s="293"/>
      <c r="C97" s="294"/>
      <c r="D97" s="294"/>
      <c r="E97" s="294"/>
      <c r="F97" s="294"/>
      <c r="G97" s="294"/>
      <c r="H97" s="294"/>
      <c r="I97" s="294"/>
      <c r="J97" s="294"/>
      <c r="K97" s="293"/>
    </row>
    <row r="98" ht="18.75" customHeight="1">
      <c r="B98" s="272"/>
      <c r="C98" s="272"/>
      <c r="D98" s="272"/>
      <c r="E98" s="272"/>
      <c r="F98" s="272"/>
      <c r="G98" s="272"/>
      <c r="H98" s="272"/>
      <c r="I98" s="272"/>
      <c r="J98" s="272"/>
      <c r="K98" s="272"/>
    </row>
    <row r="99" ht="7.5" customHeight="1">
      <c r="B99" s="273"/>
      <c r="C99" s="274"/>
      <c r="D99" s="274"/>
      <c r="E99" s="274"/>
      <c r="F99" s="274"/>
      <c r="G99" s="274"/>
      <c r="H99" s="274"/>
      <c r="I99" s="274"/>
      <c r="J99" s="274"/>
      <c r="K99" s="275"/>
    </row>
    <row r="100" ht="45" customHeight="1">
      <c r="B100" s="276"/>
      <c r="C100" s="277" t="s">
        <v>521</v>
      </c>
      <c r="D100" s="277"/>
      <c r="E100" s="277"/>
      <c r="F100" s="277"/>
      <c r="G100" s="277"/>
      <c r="H100" s="277"/>
      <c r="I100" s="277"/>
      <c r="J100" s="277"/>
      <c r="K100" s="278"/>
    </row>
    <row r="101" ht="17.25" customHeight="1">
      <c r="B101" s="276"/>
      <c r="C101" s="279" t="s">
        <v>477</v>
      </c>
      <c r="D101" s="279"/>
      <c r="E101" s="279"/>
      <c r="F101" s="279" t="s">
        <v>478</v>
      </c>
      <c r="G101" s="280"/>
      <c r="H101" s="279" t="s">
        <v>122</v>
      </c>
      <c r="I101" s="279" t="s">
        <v>57</v>
      </c>
      <c r="J101" s="279" t="s">
        <v>479</v>
      </c>
      <c r="K101" s="278"/>
    </row>
    <row r="102" ht="17.25" customHeight="1">
      <c r="B102" s="276"/>
      <c r="C102" s="281" t="s">
        <v>480</v>
      </c>
      <c r="D102" s="281"/>
      <c r="E102" s="281"/>
      <c r="F102" s="282" t="s">
        <v>481</v>
      </c>
      <c r="G102" s="283"/>
      <c r="H102" s="281"/>
      <c r="I102" s="281"/>
      <c r="J102" s="281" t="s">
        <v>482</v>
      </c>
      <c r="K102" s="278"/>
    </row>
    <row r="103" ht="5.25" customHeight="1">
      <c r="B103" s="276"/>
      <c r="C103" s="279"/>
      <c r="D103" s="279"/>
      <c r="E103" s="279"/>
      <c r="F103" s="279"/>
      <c r="G103" s="295"/>
      <c r="H103" s="279"/>
      <c r="I103" s="279"/>
      <c r="J103" s="279"/>
      <c r="K103" s="278"/>
    </row>
    <row r="104" ht="15" customHeight="1">
      <c r="B104" s="276"/>
      <c r="C104" s="265" t="s">
        <v>53</v>
      </c>
      <c r="D104" s="284"/>
      <c r="E104" s="284"/>
      <c r="F104" s="286" t="s">
        <v>483</v>
      </c>
      <c r="G104" s="295"/>
      <c r="H104" s="265" t="s">
        <v>522</v>
      </c>
      <c r="I104" s="265" t="s">
        <v>485</v>
      </c>
      <c r="J104" s="265">
        <v>20</v>
      </c>
      <c r="K104" s="278"/>
    </row>
    <row r="105" ht="15" customHeight="1">
      <c r="B105" s="276"/>
      <c r="C105" s="265" t="s">
        <v>486</v>
      </c>
      <c r="D105" s="265"/>
      <c r="E105" s="265"/>
      <c r="F105" s="286" t="s">
        <v>483</v>
      </c>
      <c r="G105" s="265"/>
      <c r="H105" s="265" t="s">
        <v>522</v>
      </c>
      <c r="I105" s="265" t="s">
        <v>485</v>
      </c>
      <c r="J105" s="265">
        <v>120</v>
      </c>
      <c r="K105" s="278"/>
    </row>
    <row r="106" ht="15" customHeight="1">
      <c r="B106" s="287"/>
      <c r="C106" s="265" t="s">
        <v>488</v>
      </c>
      <c r="D106" s="265"/>
      <c r="E106" s="265"/>
      <c r="F106" s="286" t="s">
        <v>489</v>
      </c>
      <c r="G106" s="265"/>
      <c r="H106" s="265" t="s">
        <v>522</v>
      </c>
      <c r="I106" s="265" t="s">
        <v>485</v>
      </c>
      <c r="J106" s="265">
        <v>50</v>
      </c>
      <c r="K106" s="278"/>
    </row>
    <row r="107" ht="15" customHeight="1">
      <c r="B107" s="287"/>
      <c r="C107" s="265" t="s">
        <v>491</v>
      </c>
      <c r="D107" s="265"/>
      <c r="E107" s="265"/>
      <c r="F107" s="286" t="s">
        <v>483</v>
      </c>
      <c r="G107" s="265"/>
      <c r="H107" s="265" t="s">
        <v>522</v>
      </c>
      <c r="I107" s="265" t="s">
        <v>493</v>
      </c>
      <c r="J107" s="265"/>
      <c r="K107" s="278"/>
    </row>
    <row r="108" ht="15" customHeight="1">
      <c r="B108" s="287"/>
      <c r="C108" s="265" t="s">
        <v>502</v>
      </c>
      <c r="D108" s="265"/>
      <c r="E108" s="265"/>
      <c r="F108" s="286" t="s">
        <v>489</v>
      </c>
      <c r="G108" s="265"/>
      <c r="H108" s="265" t="s">
        <v>522</v>
      </c>
      <c r="I108" s="265" t="s">
        <v>485</v>
      </c>
      <c r="J108" s="265">
        <v>50</v>
      </c>
      <c r="K108" s="278"/>
    </row>
    <row r="109" ht="15" customHeight="1">
      <c r="B109" s="287"/>
      <c r="C109" s="265" t="s">
        <v>510</v>
      </c>
      <c r="D109" s="265"/>
      <c r="E109" s="265"/>
      <c r="F109" s="286" t="s">
        <v>489</v>
      </c>
      <c r="G109" s="265"/>
      <c r="H109" s="265" t="s">
        <v>522</v>
      </c>
      <c r="I109" s="265" t="s">
        <v>485</v>
      </c>
      <c r="J109" s="265">
        <v>50</v>
      </c>
      <c r="K109" s="278"/>
    </row>
    <row r="110" ht="15" customHeight="1">
      <c r="B110" s="287"/>
      <c r="C110" s="265" t="s">
        <v>508</v>
      </c>
      <c r="D110" s="265"/>
      <c r="E110" s="265"/>
      <c r="F110" s="286" t="s">
        <v>489</v>
      </c>
      <c r="G110" s="265"/>
      <c r="H110" s="265" t="s">
        <v>522</v>
      </c>
      <c r="I110" s="265" t="s">
        <v>485</v>
      </c>
      <c r="J110" s="265">
        <v>50</v>
      </c>
      <c r="K110" s="278"/>
    </row>
    <row r="111" ht="15" customHeight="1">
      <c r="B111" s="287"/>
      <c r="C111" s="265" t="s">
        <v>53</v>
      </c>
      <c r="D111" s="265"/>
      <c r="E111" s="265"/>
      <c r="F111" s="286" t="s">
        <v>483</v>
      </c>
      <c r="G111" s="265"/>
      <c r="H111" s="265" t="s">
        <v>523</v>
      </c>
      <c r="I111" s="265" t="s">
        <v>485</v>
      </c>
      <c r="J111" s="265">
        <v>20</v>
      </c>
      <c r="K111" s="278"/>
    </row>
    <row r="112" ht="15" customHeight="1">
      <c r="B112" s="287"/>
      <c r="C112" s="265" t="s">
        <v>524</v>
      </c>
      <c r="D112" s="265"/>
      <c r="E112" s="265"/>
      <c r="F112" s="286" t="s">
        <v>483</v>
      </c>
      <c r="G112" s="265"/>
      <c r="H112" s="265" t="s">
        <v>525</v>
      </c>
      <c r="I112" s="265" t="s">
        <v>485</v>
      </c>
      <c r="J112" s="265">
        <v>120</v>
      </c>
      <c r="K112" s="278"/>
    </row>
    <row r="113" ht="15" customHeight="1">
      <c r="B113" s="287"/>
      <c r="C113" s="265" t="s">
        <v>38</v>
      </c>
      <c r="D113" s="265"/>
      <c r="E113" s="265"/>
      <c r="F113" s="286" t="s">
        <v>483</v>
      </c>
      <c r="G113" s="265"/>
      <c r="H113" s="265" t="s">
        <v>526</v>
      </c>
      <c r="I113" s="265" t="s">
        <v>517</v>
      </c>
      <c r="J113" s="265"/>
      <c r="K113" s="278"/>
    </row>
    <row r="114" ht="15" customHeight="1">
      <c r="B114" s="287"/>
      <c r="C114" s="265" t="s">
        <v>48</v>
      </c>
      <c r="D114" s="265"/>
      <c r="E114" s="265"/>
      <c r="F114" s="286" t="s">
        <v>483</v>
      </c>
      <c r="G114" s="265"/>
      <c r="H114" s="265" t="s">
        <v>527</v>
      </c>
      <c r="I114" s="265" t="s">
        <v>517</v>
      </c>
      <c r="J114" s="265"/>
      <c r="K114" s="278"/>
    </row>
    <row r="115" ht="15" customHeight="1">
      <c r="B115" s="287"/>
      <c r="C115" s="265" t="s">
        <v>57</v>
      </c>
      <c r="D115" s="265"/>
      <c r="E115" s="265"/>
      <c r="F115" s="286" t="s">
        <v>483</v>
      </c>
      <c r="G115" s="265"/>
      <c r="H115" s="265" t="s">
        <v>528</v>
      </c>
      <c r="I115" s="265" t="s">
        <v>529</v>
      </c>
      <c r="J115" s="265"/>
      <c r="K115" s="278"/>
    </row>
    <row r="116" ht="15" customHeight="1">
      <c r="B116" s="290"/>
      <c r="C116" s="296"/>
      <c r="D116" s="296"/>
      <c r="E116" s="296"/>
      <c r="F116" s="296"/>
      <c r="G116" s="296"/>
      <c r="H116" s="296"/>
      <c r="I116" s="296"/>
      <c r="J116" s="296"/>
      <c r="K116" s="292"/>
    </row>
    <row r="117" ht="18.75" customHeight="1">
      <c r="B117" s="297"/>
      <c r="C117" s="261"/>
      <c r="D117" s="261"/>
      <c r="E117" s="261"/>
      <c r="F117" s="298"/>
      <c r="G117" s="261"/>
      <c r="H117" s="261"/>
      <c r="I117" s="261"/>
      <c r="J117" s="261"/>
      <c r="K117" s="297"/>
    </row>
    <row r="118" ht="18.75" customHeight="1">
      <c r="B118" s="272"/>
      <c r="C118" s="272"/>
      <c r="D118" s="272"/>
      <c r="E118" s="272"/>
      <c r="F118" s="272"/>
      <c r="G118" s="272"/>
      <c r="H118" s="272"/>
      <c r="I118" s="272"/>
      <c r="J118" s="272"/>
      <c r="K118" s="272"/>
    </row>
    <row r="119" ht="7.5" customHeight="1">
      <c r="B119" s="299"/>
      <c r="C119" s="300"/>
      <c r="D119" s="300"/>
      <c r="E119" s="300"/>
      <c r="F119" s="300"/>
      <c r="G119" s="300"/>
      <c r="H119" s="300"/>
      <c r="I119" s="300"/>
      <c r="J119" s="300"/>
      <c r="K119" s="301"/>
    </row>
    <row r="120" ht="45" customHeight="1">
      <c r="B120" s="302"/>
      <c r="C120" s="255" t="s">
        <v>530</v>
      </c>
      <c r="D120" s="255"/>
      <c r="E120" s="255"/>
      <c r="F120" s="255"/>
      <c r="G120" s="255"/>
      <c r="H120" s="255"/>
      <c r="I120" s="255"/>
      <c r="J120" s="255"/>
      <c r="K120" s="303"/>
    </row>
    <row r="121" ht="17.25" customHeight="1">
      <c r="B121" s="304"/>
      <c r="C121" s="279" t="s">
        <v>477</v>
      </c>
      <c r="D121" s="279"/>
      <c r="E121" s="279"/>
      <c r="F121" s="279" t="s">
        <v>478</v>
      </c>
      <c r="G121" s="280"/>
      <c r="H121" s="279" t="s">
        <v>122</v>
      </c>
      <c r="I121" s="279" t="s">
        <v>57</v>
      </c>
      <c r="J121" s="279" t="s">
        <v>479</v>
      </c>
      <c r="K121" s="305"/>
    </row>
    <row r="122" ht="17.25" customHeight="1">
      <c r="B122" s="304"/>
      <c r="C122" s="281" t="s">
        <v>480</v>
      </c>
      <c r="D122" s="281"/>
      <c r="E122" s="281"/>
      <c r="F122" s="282" t="s">
        <v>481</v>
      </c>
      <c r="G122" s="283"/>
      <c r="H122" s="281"/>
      <c r="I122" s="281"/>
      <c r="J122" s="281" t="s">
        <v>482</v>
      </c>
      <c r="K122" s="305"/>
    </row>
    <row r="123" ht="5.25" customHeight="1">
      <c r="B123" s="306"/>
      <c r="C123" s="284"/>
      <c r="D123" s="284"/>
      <c r="E123" s="284"/>
      <c r="F123" s="284"/>
      <c r="G123" s="265"/>
      <c r="H123" s="284"/>
      <c r="I123" s="284"/>
      <c r="J123" s="284"/>
      <c r="K123" s="307"/>
    </row>
    <row r="124" ht="15" customHeight="1">
      <c r="B124" s="306"/>
      <c r="C124" s="265" t="s">
        <v>486</v>
      </c>
      <c r="D124" s="284"/>
      <c r="E124" s="284"/>
      <c r="F124" s="286" t="s">
        <v>483</v>
      </c>
      <c r="G124" s="265"/>
      <c r="H124" s="265" t="s">
        <v>522</v>
      </c>
      <c r="I124" s="265" t="s">
        <v>485</v>
      </c>
      <c r="J124" s="265">
        <v>120</v>
      </c>
      <c r="K124" s="308"/>
    </row>
    <row r="125" ht="15" customHeight="1">
      <c r="B125" s="306"/>
      <c r="C125" s="265" t="s">
        <v>531</v>
      </c>
      <c r="D125" s="265"/>
      <c r="E125" s="265"/>
      <c r="F125" s="286" t="s">
        <v>483</v>
      </c>
      <c r="G125" s="265"/>
      <c r="H125" s="265" t="s">
        <v>532</v>
      </c>
      <c r="I125" s="265" t="s">
        <v>485</v>
      </c>
      <c r="J125" s="265" t="s">
        <v>533</v>
      </c>
      <c r="K125" s="308"/>
    </row>
    <row r="126" ht="15" customHeight="1">
      <c r="B126" s="306"/>
      <c r="C126" s="265" t="s">
        <v>432</v>
      </c>
      <c r="D126" s="265"/>
      <c r="E126" s="265"/>
      <c r="F126" s="286" t="s">
        <v>483</v>
      </c>
      <c r="G126" s="265"/>
      <c r="H126" s="265" t="s">
        <v>534</v>
      </c>
      <c r="I126" s="265" t="s">
        <v>485</v>
      </c>
      <c r="J126" s="265" t="s">
        <v>533</v>
      </c>
      <c r="K126" s="308"/>
    </row>
    <row r="127" ht="15" customHeight="1">
      <c r="B127" s="306"/>
      <c r="C127" s="265" t="s">
        <v>494</v>
      </c>
      <c r="D127" s="265"/>
      <c r="E127" s="265"/>
      <c r="F127" s="286" t="s">
        <v>489</v>
      </c>
      <c r="G127" s="265"/>
      <c r="H127" s="265" t="s">
        <v>495</v>
      </c>
      <c r="I127" s="265" t="s">
        <v>485</v>
      </c>
      <c r="J127" s="265">
        <v>15</v>
      </c>
      <c r="K127" s="308"/>
    </row>
    <row r="128" ht="15" customHeight="1">
      <c r="B128" s="306"/>
      <c r="C128" s="288" t="s">
        <v>496</v>
      </c>
      <c r="D128" s="288"/>
      <c r="E128" s="288"/>
      <c r="F128" s="289" t="s">
        <v>489</v>
      </c>
      <c r="G128" s="288"/>
      <c r="H128" s="288" t="s">
        <v>497</v>
      </c>
      <c r="I128" s="288" t="s">
        <v>485</v>
      </c>
      <c r="J128" s="288">
        <v>15</v>
      </c>
      <c r="K128" s="308"/>
    </row>
    <row r="129" ht="15" customHeight="1">
      <c r="B129" s="306"/>
      <c r="C129" s="288" t="s">
        <v>498</v>
      </c>
      <c r="D129" s="288"/>
      <c r="E129" s="288"/>
      <c r="F129" s="289" t="s">
        <v>489</v>
      </c>
      <c r="G129" s="288"/>
      <c r="H129" s="288" t="s">
        <v>499</v>
      </c>
      <c r="I129" s="288" t="s">
        <v>485</v>
      </c>
      <c r="J129" s="288">
        <v>20</v>
      </c>
      <c r="K129" s="308"/>
    </row>
    <row r="130" ht="15" customHeight="1">
      <c r="B130" s="306"/>
      <c r="C130" s="288" t="s">
        <v>500</v>
      </c>
      <c r="D130" s="288"/>
      <c r="E130" s="288"/>
      <c r="F130" s="289" t="s">
        <v>489</v>
      </c>
      <c r="G130" s="288"/>
      <c r="H130" s="288" t="s">
        <v>501</v>
      </c>
      <c r="I130" s="288" t="s">
        <v>485</v>
      </c>
      <c r="J130" s="288">
        <v>20</v>
      </c>
      <c r="K130" s="308"/>
    </row>
    <row r="131" ht="15" customHeight="1">
      <c r="B131" s="306"/>
      <c r="C131" s="265" t="s">
        <v>488</v>
      </c>
      <c r="D131" s="265"/>
      <c r="E131" s="265"/>
      <c r="F131" s="286" t="s">
        <v>489</v>
      </c>
      <c r="G131" s="265"/>
      <c r="H131" s="265" t="s">
        <v>522</v>
      </c>
      <c r="I131" s="265" t="s">
        <v>485</v>
      </c>
      <c r="J131" s="265">
        <v>50</v>
      </c>
      <c r="K131" s="308"/>
    </row>
    <row r="132" ht="15" customHeight="1">
      <c r="B132" s="306"/>
      <c r="C132" s="265" t="s">
        <v>502</v>
      </c>
      <c r="D132" s="265"/>
      <c r="E132" s="265"/>
      <c r="F132" s="286" t="s">
        <v>489</v>
      </c>
      <c r="G132" s="265"/>
      <c r="H132" s="265" t="s">
        <v>522</v>
      </c>
      <c r="I132" s="265" t="s">
        <v>485</v>
      </c>
      <c r="J132" s="265">
        <v>50</v>
      </c>
      <c r="K132" s="308"/>
    </row>
    <row r="133" ht="15" customHeight="1">
      <c r="B133" s="306"/>
      <c r="C133" s="265" t="s">
        <v>508</v>
      </c>
      <c r="D133" s="265"/>
      <c r="E133" s="265"/>
      <c r="F133" s="286" t="s">
        <v>489</v>
      </c>
      <c r="G133" s="265"/>
      <c r="H133" s="265" t="s">
        <v>522</v>
      </c>
      <c r="I133" s="265" t="s">
        <v>485</v>
      </c>
      <c r="J133" s="265">
        <v>50</v>
      </c>
      <c r="K133" s="308"/>
    </row>
    <row r="134" ht="15" customHeight="1">
      <c r="B134" s="306"/>
      <c r="C134" s="265" t="s">
        <v>510</v>
      </c>
      <c r="D134" s="265"/>
      <c r="E134" s="265"/>
      <c r="F134" s="286" t="s">
        <v>489</v>
      </c>
      <c r="G134" s="265"/>
      <c r="H134" s="265" t="s">
        <v>522</v>
      </c>
      <c r="I134" s="265" t="s">
        <v>485</v>
      </c>
      <c r="J134" s="265">
        <v>50</v>
      </c>
      <c r="K134" s="308"/>
    </row>
    <row r="135" ht="15" customHeight="1">
      <c r="B135" s="306"/>
      <c r="C135" s="265" t="s">
        <v>127</v>
      </c>
      <c r="D135" s="265"/>
      <c r="E135" s="265"/>
      <c r="F135" s="286" t="s">
        <v>489</v>
      </c>
      <c r="G135" s="265"/>
      <c r="H135" s="265" t="s">
        <v>535</v>
      </c>
      <c r="I135" s="265" t="s">
        <v>485</v>
      </c>
      <c r="J135" s="265">
        <v>255</v>
      </c>
      <c r="K135" s="308"/>
    </row>
    <row r="136" ht="15" customHeight="1">
      <c r="B136" s="306"/>
      <c r="C136" s="265" t="s">
        <v>512</v>
      </c>
      <c r="D136" s="265"/>
      <c r="E136" s="265"/>
      <c r="F136" s="286" t="s">
        <v>483</v>
      </c>
      <c r="G136" s="265"/>
      <c r="H136" s="265" t="s">
        <v>536</v>
      </c>
      <c r="I136" s="265" t="s">
        <v>514</v>
      </c>
      <c r="J136" s="265"/>
      <c r="K136" s="308"/>
    </row>
    <row r="137" ht="15" customHeight="1">
      <c r="B137" s="306"/>
      <c r="C137" s="265" t="s">
        <v>515</v>
      </c>
      <c r="D137" s="265"/>
      <c r="E137" s="265"/>
      <c r="F137" s="286" t="s">
        <v>483</v>
      </c>
      <c r="G137" s="265"/>
      <c r="H137" s="265" t="s">
        <v>537</v>
      </c>
      <c r="I137" s="265" t="s">
        <v>517</v>
      </c>
      <c r="J137" s="265"/>
      <c r="K137" s="308"/>
    </row>
    <row r="138" ht="15" customHeight="1">
      <c r="B138" s="306"/>
      <c r="C138" s="265" t="s">
        <v>518</v>
      </c>
      <c r="D138" s="265"/>
      <c r="E138" s="265"/>
      <c r="F138" s="286" t="s">
        <v>483</v>
      </c>
      <c r="G138" s="265"/>
      <c r="H138" s="265" t="s">
        <v>518</v>
      </c>
      <c r="I138" s="265" t="s">
        <v>517</v>
      </c>
      <c r="J138" s="265"/>
      <c r="K138" s="308"/>
    </row>
    <row r="139" ht="15" customHeight="1">
      <c r="B139" s="306"/>
      <c r="C139" s="265" t="s">
        <v>38</v>
      </c>
      <c r="D139" s="265"/>
      <c r="E139" s="265"/>
      <c r="F139" s="286" t="s">
        <v>483</v>
      </c>
      <c r="G139" s="265"/>
      <c r="H139" s="265" t="s">
        <v>538</v>
      </c>
      <c r="I139" s="265" t="s">
        <v>517</v>
      </c>
      <c r="J139" s="265"/>
      <c r="K139" s="308"/>
    </row>
    <row r="140" ht="15" customHeight="1">
      <c r="B140" s="306"/>
      <c r="C140" s="265" t="s">
        <v>539</v>
      </c>
      <c r="D140" s="265"/>
      <c r="E140" s="265"/>
      <c r="F140" s="286" t="s">
        <v>483</v>
      </c>
      <c r="G140" s="265"/>
      <c r="H140" s="265" t="s">
        <v>540</v>
      </c>
      <c r="I140" s="265" t="s">
        <v>517</v>
      </c>
      <c r="J140" s="265"/>
      <c r="K140" s="308"/>
    </row>
    <row r="141" ht="15" customHeight="1">
      <c r="B141" s="309"/>
      <c r="C141" s="310"/>
      <c r="D141" s="310"/>
      <c r="E141" s="310"/>
      <c r="F141" s="310"/>
      <c r="G141" s="310"/>
      <c r="H141" s="310"/>
      <c r="I141" s="310"/>
      <c r="J141" s="310"/>
      <c r="K141" s="311"/>
    </row>
    <row r="142" ht="18.75" customHeight="1">
      <c r="B142" s="261"/>
      <c r="C142" s="261"/>
      <c r="D142" s="261"/>
      <c r="E142" s="261"/>
      <c r="F142" s="298"/>
      <c r="G142" s="261"/>
      <c r="H142" s="261"/>
      <c r="I142" s="261"/>
      <c r="J142" s="261"/>
      <c r="K142" s="261"/>
    </row>
    <row r="143" ht="18.75" customHeight="1">
      <c r="B143" s="272"/>
      <c r="C143" s="272"/>
      <c r="D143" s="272"/>
      <c r="E143" s="272"/>
      <c r="F143" s="272"/>
      <c r="G143" s="272"/>
      <c r="H143" s="272"/>
      <c r="I143" s="272"/>
      <c r="J143" s="272"/>
      <c r="K143" s="272"/>
    </row>
    <row r="144" ht="7.5" customHeight="1">
      <c r="B144" s="273"/>
      <c r="C144" s="274"/>
      <c r="D144" s="274"/>
      <c r="E144" s="274"/>
      <c r="F144" s="274"/>
      <c r="G144" s="274"/>
      <c r="H144" s="274"/>
      <c r="I144" s="274"/>
      <c r="J144" s="274"/>
      <c r="K144" s="275"/>
    </row>
    <row r="145" ht="45" customHeight="1">
      <c r="B145" s="276"/>
      <c r="C145" s="277" t="s">
        <v>541</v>
      </c>
      <c r="D145" s="277"/>
      <c r="E145" s="277"/>
      <c r="F145" s="277"/>
      <c r="G145" s="277"/>
      <c r="H145" s="277"/>
      <c r="I145" s="277"/>
      <c r="J145" s="277"/>
      <c r="K145" s="278"/>
    </row>
    <row r="146" ht="17.25" customHeight="1">
      <c r="B146" s="276"/>
      <c r="C146" s="279" t="s">
        <v>477</v>
      </c>
      <c r="D146" s="279"/>
      <c r="E146" s="279"/>
      <c r="F146" s="279" t="s">
        <v>478</v>
      </c>
      <c r="G146" s="280"/>
      <c r="H146" s="279" t="s">
        <v>122</v>
      </c>
      <c r="I146" s="279" t="s">
        <v>57</v>
      </c>
      <c r="J146" s="279" t="s">
        <v>479</v>
      </c>
      <c r="K146" s="278"/>
    </row>
    <row r="147" ht="17.25" customHeight="1">
      <c r="B147" s="276"/>
      <c r="C147" s="281" t="s">
        <v>480</v>
      </c>
      <c r="D147" s="281"/>
      <c r="E147" s="281"/>
      <c r="F147" s="282" t="s">
        <v>481</v>
      </c>
      <c r="G147" s="283"/>
      <c r="H147" s="281"/>
      <c r="I147" s="281"/>
      <c r="J147" s="281" t="s">
        <v>482</v>
      </c>
      <c r="K147" s="278"/>
    </row>
    <row r="148" ht="5.25" customHeight="1">
      <c r="B148" s="287"/>
      <c r="C148" s="284"/>
      <c r="D148" s="284"/>
      <c r="E148" s="284"/>
      <c r="F148" s="284"/>
      <c r="G148" s="285"/>
      <c r="H148" s="284"/>
      <c r="I148" s="284"/>
      <c r="J148" s="284"/>
      <c r="K148" s="308"/>
    </row>
    <row r="149" ht="15" customHeight="1">
      <c r="B149" s="287"/>
      <c r="C149" s="312" t="s">
        <v>486</v>
      </c>
      <c r="D149" s="265"/>
      <c r="E149" s="265"/>
      <c r="F149" s="313" t="s">
        <v>483</v>
      </c>
      <c r="G149" s="265"/>
      <c r="H149" s="312" t="s">
        <v>522</v>
      </c>
      <c r="I149" s="312" t="s">
        <v>485</v>
      </c>
      <c r="J149" s="312">
        <v>120</v>
      </c>
      <c r="K149" s="308"/>
    </row>
    <row r="150" ht="15" customHeight="1">
      <c r="B150" s="287"/>
      <c r="C150" s="312" t="s">
        <v>531</v>
      </c>
      <c r="D150" s="265"/>
      <c r="E150" s="265"/>
      <c r="F150" s="313" t="s">
        <v>483</v>
      </c>
      <c r="G150" s="265"/>
      <c r="H150" s="312" t="s">
        <v>542</v>
      </c>
      <c r="I150" s="312" t="s">
        <v>485</v>
      </c>
      <c r="J150" s="312" t="s">
        <v>533</v>
      </c>
      <c r="K150" s="308"/>
    </row>
    <row r="151" ht="15" customHeight="1">
      <c r="B151" s="287"/>
      <c r="C151" s="312" t="s">
        <v>432</v>
      </c>
      <c r="D151" s="265"/>
      <c r="E151" s="265"/>
      <c r="F151" s="313" t="s">
        <v>483</v>
      </c>
      <c r="G151" s="265"/>
      <c r="H151" s="312" t="s">
        <v>543</v>
      </c>
      <c r="I151" s="312" t="s">
        <v>485</v>
      </c>
      <c r="J151" s="312" t="s">
        <v>533</v>
      </c>
      <c r="K151" s="308"/>
    </row>
    <row r="152" ht="15" customHeight="1">
      <c r="B152" s="287"/>
      <c r="C152" s="312" t="s">
        <v>488</v>
      </c>
      <c r="D152" s="265"/>
      <c r="E152" s="265"/>
      <c r="F152" s="313" t="s">
        <v>489</v>
      </c>
      <c r="G152" s="265"/>
      <c r="H152" s="312" t="s">
        <v>522</v>
      </c>
      <c r="I152" s="312" t="s">
        <v>485</v>
      </c>
      <c r="J152" s="312">
        <v>50</v>
      </c>
      <c r="K152" s="308"/>
    </row>
    <row r="153" ht="15" customHeight="1">
      <c r="B153" s="287"/>
      <c r="C153" s="312" t="s">
        <v>491</v>
      </c>
      <c r="D153" s="265"/>
      <c r="E153" s="265"/>
      <c r="F153" s="313" t="s">
        <v>483</v>
      </c>
      <c r="G153" s="265"/>
      <c r="H153" s="312" t="s">
        <v>522</v>
      </c>
      <c r="I153" s="312" t="s">
        <v>493</v>
      </c>
      <c r="J153" s="312"/>
      <c r="K153" s="308"/>
    </row>
    <row r="154" ht="15" customHeight="1">
      <c r="B154" s="287"/>
      <c r="C154" s="312" t="s">
        <v>502</v>
      </c>
      <c r="D154" s="265"/>
      <c r="E154" s="265"/>
      <c r="F154" s="313" t="s">
        <v>489</v>
      </c>
      <c r="G154" s="265"/>
      <c r="H154" s="312" t="s">
        <v>522</v>
      </c>
      <c r="I154" s="312" t="s">
        <v>485</v>
      </c>
      <c r="J154" s="312">
        <v>50</v>
      </c>
      <c r="K154" s="308"/>
    </row>
    <row r="155" ht="15" customHeight="1">
      <c r="B155" s="287"/>
      <c r="C155" s="312" t="s">
        <v>510</v>
      </c>
      <c r="D155" s="265"/>
      <c r="E155" s="265"/>
      <c r="F155" s="313" t="s">
        <v>489</v>
      </c>
      <c r="G155" s="265"/>
      <c r="H155" s="312" t="s">
        <v>522</v>
      </c>
      <c r="I155" s="312" t="s">
        <v>485</v>
      </c>
      <c r="J155" s="312">
        <v>50</v>
      </c>
      <c r="K155" s="308"/>
    </row>
    <row r="156" ht="15" customHeight="1">
      <c r="B156" s="287"/>
      <c r="C156" s="312" t="s">
        <v>508</v>
      </c>
      <c r="D156" s="265"/>
      <c r="E156" s="265"/>
      <c r="F156" s="313" t="s">
        <v>489</v>
      </c>
      <c r="G156" s="265"/>
      <c r="H156" s="312" t="s">
        <v>522</v>
      </c>
      <c r="I156" s="312" t="s">
        <v>485</v>
      </c>
      <c r="J156" s="312">
        <v>50</v>
      </c>
      <c r="K156" s="308"/>
    </row>
    <row r="157" ht="15" customHeight="1">
      <c r="B157" s="287"/>
      <c r="C157" s="312" t="s">
        <v>104</v>
      </c>
      <c r="D157" s="265"/>
      <c r="E157" s="265"/>
      <c r="F157" s="313" t="s">
        <v>483</v>
      </c>
      <c r="G157" s="265"/>
      <c r="H157" s="312" t="s">
        <v>544</v>
      </c>
      <c r="I157" s="312" t="s">
        <v>485</v>
      </c>
      <c r="J157" s="312" t="s">
        <v>545</v>
      </c>
      <c r="K157" s="308"/>
    </row>
    <row r="158" ht="15" customHeight="1">
      <c r="B158" s="287"/>
      <c r="C158" s="312" t="s">
        <v>546</v>
      </c>
      <c r="D158" s="265"/>
      <c r="E158" s="265"/>
      <c r="F158" s="313" t="s">
        <v>483</v>
      </c>
      <c r="G158" s="265"/>
      <c r="H158" s="312" t="s">
        <v>547</v>
      </c>
      <c r="I158" s="312" t="s">
        <v>517</v>
      </c>
      <c r="J158" s="312"/>
      <c r="K158" s="308"/>
    </row>
    <row r="159" ht="15" customHeight="1">
      <c r="B159" s="314"/>
      <c r="C159" s="296"/>
      <c r="D159" s="296"/>
      <c r="E159" s="296"/>
      <c r="F159" s="296"/>
      <c r="G159" s="296"/>
      <c r="H159" s="296"/>
      <c r="I159" s="296"/>
      <c r="J159" s="296"/>
      <c r="K159" s="315"/>
    </row>
    <row r="160" ht="18.75" customHeight="1">
      <c r="B160" s="261"/>
      <c r="C160" s="265"/>
      <c r="D160" s="265"/>
      <c r="E160" s="265"/>
      <c r="F160" s="286"/>
      <c r="G160" s="265"/>
      <c r="H160" s="265"/>
      <c r="I160" s="265"/>
      <c r="J160" s="265"/>
      <c r="K160" s="261"/>
    </row>
    <row r="161" ht="18.75" customHeight="1">
      <c r="B161" s="272"/>
      <c r="C161" s="272"/>
      <c r="D161" s="272"/>
      <c r="E161" s="272"/>
      <c r="F161" s="272"/>
      <c r="G161" s="272"/>
      <c r="H161" s="272"/>
      <c r="I161" s="272"/>
      <c r="J161" s="272"/>
      <c r="K161" s="272"/>
    </row>
    <row r="162" ht="7.5" customHeight="1">
      <c r="B162" s="251"/>
      <c r="C162" s="252"/>
      <c r="D162" s="252"/>
      <c r="E162" s="252"/>
      <c r="F162" s="252"/>
      <c r="G162" s="252"/>
      <c r="H162" s="252"/>
      <c r="I162" s="252"/>
      <c r="J162" s="252"/>
      <c r="K162" s="253"/>
    </row>
    <row r="163" ht="45" customHeight="1">
      <c r="B163" s="254"/>
      <c r="C163" s="255" t="s">
        <v>548</v>
      </c>
      <c r="D163" s="255"/>
      <c r="E163" s="255"/>
      <c r="F163" s="255"/>
      <c r="G163" s="255"/>
      <c r="H163" s="255"/>
      <c r="I163" s="255"/>
      <c r="J163" s="255"/>
      <c r="K163" s="256"/>
    </row>
    <row r="164" ht="17.25" customHeight="1">
      <c r="B164" s="254"/>
      <c r="C164" s="279" t="s">
        <v>477</v>
      </c>
      <c r="D164" s="279"/>
      <c r="E164" s="279"/>
      <c r="F164" s="279" t="s">
        <v>478</v>
      </c>
      <c r="G164" s="316"/>
      <c r="H164" s="317" t="s">
        <v>122</v>
      </c>
      <c r="I164" s="317" t="s">
        <v>57</v>
      </c>
      <c r="J164" s="279" t="s">
        <v>479</v>
      </c>
      <c r="K164" s="256"/>
    </row>
    <row r="165" ht="17.25" customHeight="1">
      <c r="B165" s="257"/>
      <c r="C165" s="281" t="s">
        <v>480</v>
      </c>
      <c r="D165" s="281"/>
      <c r="E165" s="281"/>
      <c r="F165" s="282" t="s">
        <v>481</v>
      </c>
      <c r="G165" s="318"/>
      <c r="H165" s="319"/>
      <c r="I165" s="319"/>
      <c r="J165" s="281" t="s">
        <v>482</v>
      </c>
      <c r="K165" s="259"/>
    </row>
    <row r="166" ht="5.25" customHeight="1">
      <c r="B166" s="287"/>
      <c r="C166" s="284"/>
      <c r="D166" s="284"/>
      <c r="E166" s="284"/>
      <c r="F166" s="284"/>
      <c r="G166" s="285"/>
      <c r="H166" s="284"/>
      <c r="I166" s="284"/>
      <c r="J166" s="284"/>
      <c r="K166" s="308"/>
    </row>
    <row r="167" ht="15" customHeight="1">
      <c r="B167" s="287"/>
      <c r="C167" s="265" t="s">
        <v>486</v>
      </c>
      <c r="D167" s="265"/>
      <c r="E167" s="265"/>
      <c r="F167" s="286" t="s">
        <v>483</v>
      </c>
      <c r="G167" s="265"/>
      <c r="H167" s="265" t="s">
        <v>522</v>
      </c>
      <c r="I167" s="265" t="s">
        <v>485</v>
      </c>
      <c r="J167" s="265">
        <v>120</v>
      </c>
      <c r="K167" s="308"/>
    </row>
    <row r="168" ht="15" customHeight="1">
      <c r="B168" s="287"/>
      <c r="C168" s="265" t="s">
        <v>531</v>
      </c>
      <c r="D168" s="265"/>
      <c r="E168" s="265"/>
      <c r="F168" s="286" t="s">
        <v>483</v>
      </c>
      <c r="G168" s="265"/>
      <c r="H168" s="265" t="s">
        <v>532</v>
      </c>
      <c r="I168" s="265" t="s">
        <v>485</v>
      </c>
      <c r="J168" s="265" t="s">
        <v>533</v>
      </c>
      <c r="K168" s="308"/>
    </row>
    <row r="169" ht="15" customHeight="1">
      <c r="B169" s="287"/>
      <c r="C169" s="265" t="s">
        <v>432</v>
      </c>
      <c r="D169" s="265"/>
      <c r="E169" s="265"/>
      <c r="F169" s="286" t="s">
        <v>483</v>
      </c>
      <c r="G169" s="265"/>
      <c r="H169" s="265" t="s">
        <v>549</v>
      </c>
      <c r="I169" s="265" t="s">
        <v>485</v>
      </c>
      <c r="J169" s="265" t="s">
        <v>533</v>
      </c>
      <c r="K169" s="308"/>
    </row>
    <row r="170" ht="15" customHeight="1">
      <c r="B170" s="287"/>
      <c r="C170" s="265" t="s">
        <v>488</v>
      </c>
      <c r="D170" s="265"/>
      <c r="E170" s="265"/>
      <c r="F170" s="286" t="s">
        <v>489</v>
      </c>
      <c r="G170" s="265"/>
      <c r="H170" s="265" t="s">
        <v>549</v>
      </c>
      <c r="I170" s="265" t="s">
        <v>485</v>
      </c>
      <c r="J170" s="265">
        <v>50</v>
      </c>
      <c r="K170" s="308"/>
    </row>
    <row r="171" ht="15" customHeight="1">
      <c r="B171" s="287"/>
      <c r="C171" s="265" t="s">
        <v>491</v>
      </c>
      <c r="D171" s="265"/>
      <c r="E171" s="265"/>
      <c r="F171" s="286" t="s">
        <v>483</v>
      </c>
      <c r="G171" s="265"/>
      <c r="H171" s="265" t="s">
        <v>549</v>
      </c>
      <c r="I171" s="265" t="s">
        <v>493</v>
      </c>
      <c r="J171" s="265"/>
      <c r="K171" s="308"/>
    </row>
    <row r="172" ht="15" customHeight="1">
      <c r="B172" s="287"/>
      <c r="C172" s="265" t="s">
        <v>502</v>
      </c>
      <c r="D172" s="265"/>
      <c r="E172" s="265"/>
      <c r="F172" s="286" t="s">
        <v>489</v>
      </c>
      <c r="G172" s="265"/>
      <c r="H172" s="265" t="s">
        <v>549</v>
      </c>
      <c r="I172" s="265" t="s">
        <v>485</v>
      </c>
      <c r="J172" s="265">
        <v>50</v>
      </c>
      <c r="K172" s="308"/>
    </row>
    <row r="173" ht="15" customHeight="1">
      <c r="B173" s="287"/>
      <c r="C173" s="265" t="s">
        <v>510</v>
      </c>
      <c r="D173" s="265"/>
      <c r="E173" s="265"/>
      <c r="F173" s="286" t="s">
        <v>489</v>
      </c>
      <c r="G173" s="265"/>
      <c r="H173" s="265" t="s">
        <v>549</v>
      </c>
      <c r="I173" s="265" t="s">
        <v>485</v>
      </c>
      <c r="J173" s="265">
        <v>50</v>
      </c>
      <c r="K173" s="308"/>
    </row>
    <row r="174" ht="15" customHeight="1">
      <c r="B174" s="287"/>
      <c r="C174" s="265" t="s">
        <v>508</v>
      </c>
      <c r="D174" s="265"/>
      <c r="E174" s="265"/>
      <c r="F174" s="286" t="s">
        <v>489</v>
      </c>
      <c r="G174" s="265"/>
      <c r="H174" s="265" t="s">
        <v>549</v>
      </c>
      <c r="I174" s="265" t="s">
        <v>485</v>
      </c>
      <c r="J174" s="265">
        <v>50</v>
      </c>
      <c r="K174" s="308"/>
    </row>
    <row r="175" ht="15" customHeight="1">
      <c r="B175" s="287"/>
      <c r="C175" s="265" t="s">
        <v>121</v>
      </c>
      <c r="D175" s="265"/>
      <c r="E175" s="265"/>
      <c r="F175" s="286" t="s">
        <v>483</v>
      </c>
      <c r="G175" s="265"/>
      <c r="H175" s="265" t="s">
        <v>550</v>
      </c>
      <c r="I175" s="265" t="s">
        <v>551</v>
      </c>
      <c r="J175" s="265"/>
      <c r="K175" s="308"/>
    </row>
    <row r="176" ht="15" customHeight="1">
      <c r="B176" s="287"/>
      <c r="C176" s="265" t="s">
        <v>57</v>
      </c>
      <c r="D176" s="265"/>
      <c r="E176" s="265"/>
      <c r="F176" s="286" t="s">
        <v>483</v>
      </c>
      <c r="G176" s="265"/>
      <c r="H176" s="265" t="s">
        <v>552</v>
      </c>
      <c r="I176" s="265" t="s">
        <v>553</v>
      </c>
      <c r="J176" s="265">
        <v>1</v>
      </c>
      <c r="K176" s="308"/>
    </row>
    <row r="177" ht="15" customHeight="1">
      <c r="B177" s="287"/>
      <c r="C177" s="265" t="s">
        <v>53</v>
      </c>
      <c r="D177" s="265"/>
      <c r="E177" s="265"/>
      <c r="F177" s="286" t="s">
        <v>483</v>
      </c>
      <c r="G177" s="265"/>
      <c r="H177" s="265" t="s">
        <v>554</v>
      </c>
      <c r="I177" s="265" t="s">
        <v>485</v>
      </c>
      <c r="J177" s="265">
        <v>20</v>
      </c>
      <c r="K177" s="308"/>
    </row>
    <row r="178" ht="15" customHeight="1">
      <c r="B178" s="287"/>
      <c r="C178" s="265" t="s">
        <v>122</v>
      </c>
      <c r="D178" s="265"/>
      <c r="E178" s="265"/>
      <c r="F178" s="286" t="s">
        <v>483</v>
      </c>
      <c r="G178" s="265"/>
      <c r="H178" s="265" t="s">
        <v>555</v>
      </c>
      <c r="I178" s="265" t="s">
        <v>485</v>
      </c>
      <c r="J178" s="265">
        <v>255</v>
      </c>
      <c r="K178" s="308"/>
    </row>
    <row r="179" ht="15" customHeight="1">
      <c r="B179" s="287"/>
      <c r="C179" s="265" t="s">
        <v>123</v>
      </c>
      <c r="D179" s="265"/>
      <c r="E179" s="265"/>
      <c r="F179" s="286" t="s">
        <v>483</v>
      </c>
      <c r="G179" s="265"/>
      <c r="H179" s="265" t="s">
        <v>448</v>
      </c>
      <c r="I179" s="265" t="s">
        <v>485</v>
      </c>
      <c r="J179" s="265">
        <v>10</v>
      </c>
      <c r="K179" s="308"/>
    </row>
    <row r="180" ht="15" customHeight="1">
      <c r="B180" s="287"/>
      <c r="C180" s="265" t="s">
        <v>124</v>
      </c>
      <c r="D180" s="265"/>
      <c r="E180" s="265"/>
      <c r="F180" s="286" t="s">
        <v>483</v>
      </c>
      <c r="G180" s="265"/>
      <c r="H180" s="265" t="s">
        <v>556</v>
      </c>
      <c r="I180" s="265" t="s">
        <v>517</v>
      </c>
      <c r="J180" s="265"/>
      <c r="K180" s="308"/>
    </row>
    <row r="181" ht="15" customHeight="1">
      <c r="B181" s="287"/>
      <c r="C181" s="265" t="s">
        <v>557</v>
      </c>
      <c r="D181" s="265"/>
      <c r="E181" s="265"/>
      <c r="F181" s="286" t="s">
        <v>483</v>
      </c>
      <c r="G181" s="265"/>
      <c r="H181" s="265" t="s">
        <v>558</v>
      </c>
      <c r="I181" s="265" t="s">
        <v>517</v>
      </c>
      <c r="J181" s="265"/>
      <c r="K181" s="308"/>
    </row>
    <row r="182" ht="15" customHeight="1">
      <c r="B182" s="287"/>
      <c r="C182" s="265" t="s">
        <v>546</v>
      </c>
      <c r="D182" s="265"/>
      <c r="E182" s="265"/>
      <c r="F182" s="286" t="s">
        <v>483</v>
      </c>
      <c r="G182" s="265"/>
      <c r="H182" s="265" t="s">
        <v>559</v>
      </c>
      <c r="I182" s="265" t="s">
        <v>517</v>
      </c>
      <c r="J182" s="265"/>
      <c r="K182" s="308"/>
    </row>
    <row r="183" ht="15" customHeight="1">
      <c r="B183" s="287"/>
      <c r="C183" s="265" t="s">
        <v>126</v>
      </c>
      <c r="D183" s="265"/>
      <c r="E183" s="265"/>
      <c r="F183" s="286" t="s">
        <v>489</v>
      </c>
      <c r="G183" s="265"/>
      <c r="H183" s="265" t="s">
        <v>560</v>
      </c>
      <c r="I183" s="265" t="s">
        <v>485</v>
      </c>
      <c r="J183" s="265">
        <v>50</v>
      </c>
      <c r="K183" s="308"/>
    </row>
    <row r="184" ht="15" customHeight="1">
      <c r="B184" s="287"/>
      <c r="C184" s="265" t="s">
        <v>561</v>
      </c>
      <c r="D184" s="265"/>
      <c r="E184" s="265"/>
      <c r="F184" s="286" t="s">
        <v>489</v>
      </c>
      <c r="G184" s="265"/>
      <c r="H184" s="265" t="s">
        <v>562</v>
      </c>
      <c r="I184" s="265" t="s">
        <v>563</v>
      </c>
      <c r="J184" s="265"/>
      <c r="K184" s="308"/>
    </row>
    <row r="185" ht="15" customHeight="1">
      <c r="B185" s="287"/>
      <c r="C185" s="265" t="s">
        <v>564</v>
      </c>
      <c r="D185" s="265"/>
      <c r="E185" s="265"/>
      <c r="F185" s="286" t="s">
        <v>489</v>
      </c>
      <c r="G185" s="265"/>
      <c r="H185" s="265" t="s">
        <v>565</v>
      </c>
      <c r="I185" s="265" t="s">
        <v>563</v>
      </c>
      <c r="J185" s="265"/>
      <c r="K185" s="308"/>
    </row>
    <row r="186" ht="15" customHeight="1">
      <c r="B186" s="287"/>
      <c r="C186" s="265" t="s">
        <v>566</v>
      </c>
      <c r="D186" s="265"/>
      <c r="E186" s="265"/>
      <c r="F186" s="286" t="s">
        <v>489</v>
      </c>
      <c r="G186" s="265"/>
      <c r="H186" s="265" t="s">
        <v>567</v>
      </c>
      <c r="I186" s="265" t="s">
        <v>563</v>
      </c>
      <c r="J186" s="265"/>
      <c r="K186" s="308"/>
    </row>
    <row r="187" ht="15" customHeight="1">
      <c r="B187" s="287"/>
      <c r="C187" s="320" t="s">
        <v>568</v>
      </c>
      <c r="D187" s="265"/>
      <c r="E187" s="265"/>
      <c r="F187" s="286" t="s">
        <v>489</v>
      </c>
      <c r="G187" s="265"/>
      <c r="H187" s="265" t="s">
        <v>569</v>
      </c>
      <c r="I187" s="265" t="s">
        <v>570</v>
      </c>
      <c r="J187" s="321" t="s">
        <v>571</v>
      </c>
      <c r="K187" s="308"/>
    </row>
    <row r="188" ht="15" customHeight="1">
      <c r="B188" s="287"/>
      <c r="C188" s="271" t="s">
        <v>42</v>
      </c>
      <c r="D188" s="265"/>
      <c r="E188" s="265"/>
      <c r="F188" s="286" t="s">
        <v>483</v>
      </c>
      <c r="G188" s="265"/>
      <c r="H188" s="261" t="s">
        <v>572</v>
      </c>
      <c r="I188" s="265" t="s">
        <v>573</v>
      </c>
      <c r="J188" s="265"/>
      <c r="K188" s="308"/>
    </row>
    <row r="189" ht="15" customHeight="1">
      <c r="B189" s="287"/>
      <c r="C189" s="271" t="s">
        <v>574</v>
      </c>
      <c r="D189" s="265"/>
      <c r="E189" s="265"/>
      <c r="F189" s="286" t="s">
        <v>483</v>
      </c>
      <c r="G189" s="265"/>
      <c r="H189" s="265" t="s">
        <v>575</v>
      </c>
      <c r="I189" s="265" t="s">
        <v>517</v>
      </c>
      <c r="J189" s="265"/>
      <c r="K189" s="308"/>
    </row>
    <row r="190" ht="15" customHeight="1">
      <c r="B190" s="287"/>
      <c r="C190" s="271" t="s">
        <v>576</v>
      </c>
      <c r="D190" s="265"/>
      <c r="E190" s="265"/>
      <c r="F190" s="286" t="s">
        <v>483</v>
      </c>
      <c r="G190" s="265"/>
      <c r="H190" s="265" t="s">
        <v>577</v>
      </c>
      <c r="I190" s="265" t="s">
        <v>517</v>
      </c>
      <c r="J190" s="265"/>
      <c r="K190" s="308"/>
    </row>
    <row r="191" ht="15" customHeight="1">
      <c r="B191" s="287"/>
      <c r="C191" s="271" t="s">
        <v>578</v>
      </c>
      <c r="D191" s="265"/>
      <c r="E191" s="265"/>
      <c r="F191" s="286" t="s">
        <v>489</v>
      </c>
      <c r="G191" s="265"/>
      <c r="H191" s="265" t="s">
        <v>579</v>
      </c>
      <c r="I191" s="265" t="s">
        <v>517</v>
      </c>
      <c r="J191" s="265"/>
      <c r="K191" s="308"/>
    </row>
    <row r="192" ht="15" customHeight="1">
      <c r="B192" s="314"/>
      <c r="C192" s="322"/>
      <c r="D192" s="296"/>
      <c r="E192" s="296"/>
      <c r="F192" s="296"/>
      <c r="G192" s="296"/>
      <c r="H192" s="296"/>
      <c r="I192" s="296"/>
      <c r="J192" s="296"/>
      <c r="K192" s="315"/>
    </row>
    <row r="193" ht="18.75" customHeight="1">
      <c r="B193" s="261"/>
      <c r="C193" s="265"/>
      <c r="D193" s="265"/>
      <c r="E193" s="265"/>
      <c r="F193" s="286"/>
      <c r="G193" s="265"/>
      <c r="H193" s="265"/>
      <c r="I193" s="265"/>
      <c r="J193" s="265"/>
      <c r="K193" s="261"/>
    </row>
    <row r="194" ht="18.75" customHeight="1">
      <c r="B194" s="261"/>
      <c r="C194" s="265"/>
      <c r="D194" s="265"/>
      <c r="E194" s="265"/>
      <c r="F194" s="286"/>
      <c r="G194" s="265"/>
      <c r="H194" s="265"/>
      <c r="I194" s="265"/>
      <c r="J194" s="265"/>
      <c r="K194" s="261"/>
    </row>
    <row r="195" ht="18.75" customHeight="1">
      <c r="B195" s="272"/>
      <c r="C195" s="272"/>
      <c r="D195" s="272"/>
      <c r="E195" s="272"/>
      <c r="F195" s="272"/>
      <c r="G195" s="272"/>
      <c r="H195" s="272"/>
      <c r="I195" s="272"/>
      <c r="J195" s="272"/>
      <c r="K195" s="272"/>
    </row>
    <row r="196" ht="13.5">
      <c r="B196" s="251"/>
      <c r="C196" s="252"/>
      <c r="D196" s="252"/>
      <c r="E196" s="252"/>
      <c r="F196" s="252"/>
      <c r="G196" s="252"/>
      <c r="H196" s="252"/>
      <c r="I196" s="252"/>
      <c r="J196" s="252"/>
      <c r="K196" s="253"/>
    </row>
    <row r="197" ht="21">
      <c r="B197" s="254"/>
      <c r="C197" s="255" t="s">
        <v>580</v>
      </c>
      <c r="D197" s="255"/>
      <c r="E197" s="255"/>
      <c r="F197" s="255"/>
      <c r="G197" s="255"/>
      <c r="H197" s="255"/>
      <c r="I197" s="255"/>
      <c r="J197" s="255"/>
      <c r="K197" s="256"/>
    </row>
    <row r="198" ht="25.5" customHeight="1">
      <c r="B198" s="254"/>
      <c r="C198" s="323" t="s">
        <v>581</v>
      </c>
      <c r="D198" s="323"/>
      <c r="E198" s="323"/>
      <c r="F198" s="323" t="s">
        <v>582</v>
      </c>
      <c r="G198" s="324"/>
      <c r="H198" s="323" t="s">
        <v>583</v>
      </c>
      <c r="I198" s="323"/>
      <c r="J198" s="323"/>
      <c r="K198" s="256"/>
    </row>
    <row r="199" ht="5.25" customHeight="1">
      <c r="B199" s="287"/>
      <c r="C199" s="284"/>
      <c r="D199" s="284"/>
      <c r="E199" s="284"/>
      <c r="F199" s="284"/>
      <c r="G199" s="265"/>
      <c r="H199" s="284"/>
      <c r="I199" s="284"/>
      <c r="J199" s="284"/>
      <c r="K199" s="308"/>
    </row>
    <row r="200" ht="15" customHeight="1">
      <c r="B200" s="287"/>
      <c r="C200" s="265" t="s">
        <v>573</v>
      </c>
      <c r="D200" s="265"/>
      <c r="E200" s="265"/>
      <c r="F200" s="286" t="s">
        <v>43</v>
      </c>
      <c r="G200" s="265"/>
      <c r="H200" s="265" t="s">
        <v>584</v>
      </c>
      <c r="I200" s="265"/>
      <c r="J200" s="265"/>
      <c r="K200" s="308"/>
    </row>
    <row r="201" ht="15" customHeight="1">
      <c r="B201" s="287"/>
      <c r="C201" s="293"/>
      <c r="D201" s="265"/>
      <c r="E201" s="265"/>
      <c r="F201" s="286" t="s">
        <v>44</v>
      </c>
      <c r="G201" s="265"/>
      <c r="H201" s="265" t="s">
        <v>585</v>
      </c>
      <c r="I201" s="265"/>
      <c r="J201" s="265"/>
      <c r="K201" s="308"/>
    </row>
    <row r="202" ht="15" customHeight="1">
      <c r="B202" s="287"/>
      <c r="C202" s="293"/>
      <c r="D202" s="265"/>
      <c r="E202" s="265"/>
      <c r="F202" s="286" t="s">
        <v>47</v>
      </c>
      <c r="G202" s="265"/>
      <c r="H202" s="265" t="s">
        <v>586</v>
      </c>
      <c r="I202" s="265"/>
      <c r="J202" s="265"/>
      <c r="K202" s="308"/>
    </row>
    <row r="203" ht="15" customHeight="1">
      <c r="B203" s="287"/>
      <c r="C203" s="265"/>
      <c r="D203" s="265"/>
      <c r="E203" s="265"/>
      <c r="F203" s="286" t="s">
        <v>45</v>
      </c>
      <c r="G203" s="265"/>
      <c r="H203" s="265" t="s">
        <v>587</v>
      </c>
      <c r="I203" s="265"/>
      <c r="J203" s="265"/>
      <c r="K203" s="308"/>
    </row>
    <row r="204" ht="15" customHeight="1">
      <c r="B204" s="287"/>
      <c r="C204" s="265"/>
      <c r="D204" s="265"/>
      <c r="E204" s="265"/>
      <c r="F204" s="286" t="s">
        <v>46</v>
      </c>
      <c r="G204" s="265"/>
      <c r="H204" s="265" t="s">
        <v>588</v>
      </c>
      <c r="I204" s="265"/>
      <c r="J204" s="265"/>
      <c r="K204" s="308"/>
    </row>
    <row r="205" ht="15" customHeight="1">
      <c r="B205" s="287"/>
      <c r="C205" s="265"/>
      <c r="D205" s="265"/>
      <c r="E205" s="265"/>
      <c r="F205" s="286"/>
      <c r="G205" s="265"/>
      <c r="H205" s="265"/>
      <c r="I205" s="265"/>
      <c r="J205" s="265"/>
      <c r="K205" s="308"/>
    </row>
    <row r="206" ht="15" customHeight="1">
      <c r="B206" s="287"/>
      <c r="C206" s="265" t="s">
        <v>529</v>
      </c>
      <c r="D206" s="265"/>
      <c r="E206" s="265"/>
      <c r="F206" s="286" t="s">
        <v>78</v>
      </c>
      <c r="G206" s="265"/>
      <c r="H206" s="265" t="s">
        <v>589</v>
      </c>
      <c r="I206" s="265"/>
      <c r="J206" s="265"/>
      <c r="K206" s="308"/>
    </row>
    <row r="207" ht="15" customHeight="1">
      <c r="B207" s="287"/>
      <c r="C207" s="293"/>
      <c r="D207" s="265"/>
      <c r="E207" s="265"/>
      <c r="F207" s="286" t="s">
        <v>426</v>
      </c>
      <c r="G207" s="265"/>
      <c r="H207" s="265" t="s">
        <v>427</v>
      </c>
      <c r="I207" s="265"/>
      <c r="J207" s="265"/>
      <c r="K207" s="308"/>
    </row>
    <row r="208" ht="15" customHeight="1">
      <c r="B208" s="287"/>
      <c r="C208" s="265"/>
      <c r="D208" s="265"/>
      <c r="E208" s="265"/>
      <c r="F208" s="286" t="s">
        <v>424</v>
      </c>
      <c r="G208" s="265"/>
      <c r="H208" s="265" t="s">
        <v>590</v>
      </c>
      <c r="I208" s="265"/>
      <c r="J208" s="265"/>
      <c r="K208" s="308"/>
    </row>
    <row r="209" ht="15" customHeight="1">
      <c r="B209" s="325"/>
      <c r="C209" s="293"/>
      <c r="D209" s="293"/>
      <c r="E209" s="293"/>
      <c r="F209" s="286" t="s">
        <v>428</v>
      </c>
      <c r="G209" s="271"/>
      <c r="H209" s="312" t="s">
        <v>429</v>
      </c>
      <c r="I209" s="312"/>
      <c r="J209" s="312"/>
      <c r="K209" s="326"/>
    </row>
    <row r="210" ht="15" customHeight="1">
      <c r="B210" s="325"/>
      <c r="C210" s="293"/>
      <c r="D210" s="293"/>
      <c r="E210" s="293"/>
      <c r="F210" s="286" t="s">
        <v>430</v>
      </c>
      <c r="G210" s="271"/>
      <c r="H210" s="312" t="s">
        <v>409</v>
      </c>
      <c r="I210" s="312"/>
      <c r="J210" s="312"/>
      <c r="K210" s="326"/>
    </row>
    <row r="211" ht="15" customHeight="1">
      <c r="B211" s="325"/>
      <c r="C211" s="293"/>
      <c r="D211" s="293"/>
      <c r="E211" s="293"/>
      <c r="F211" s="327"/>
      <c r="G211" s="271"/>
      <c r="H211" s="328"/>
      <c r="I211" s="328"/>
      <c r="J211" s="328"/>
      <c r="K211" s="326"/>
    </row>
    <row r="212" ht="15" customHeight="1">
      <c r="B212" s="325"/>
      <c r="C212" s="265" t="s">
        <v>553</v>
      </c>
      <c r="D212" s="293"/>
      <c r="E212" s="293"/>
      <c r="F212" s="286">
        <v>1</v>
      </c>
      <c r="G212" s="271"/>
      <c r="H212" s="312" t="s">
        <v>591</v>
      </c>
      <c r="I212" s="312"/>
      <c r="J212" s="312"/>
      <c r="K212" s="326"/>
    </row>
    <row r="213" ht="15" customHeight="1">
      <c r="B213" s="325"/>
      <c r="C213" s="293"/>
      <c r="D213" s="293"/>
      <c r="E213" s="293"/>
      <c r="F213" s="286">
        <v>2</v>
      </c>
      <c r="G213" s="271"/>
      <c r="H213" s="312" t="s">
        <v>592</v>
      </c>
      <c r="I213" s="312"/>
      <c r="J213" s="312"/>
      <c r="K213" s="326"/>
    </row>
    <row r="214" ht="15" customHeight="1">
      <c r="B214" s="325"/>
      <c r="C214" s="293"/>
      <c r="D214" s="293"/>
      <c r="E214" s="293"/>
      <c r="F214" s="286">
        <v>3</v>
      </c>
      <c r="G214" s="271"/>
      <c r="H214" s="312" t="s">
        <v>593</v>
      </c>
      <c r="I214" s="312"/>
      <c r="J214" s="312"/>
      <c r="K214" s="326"/>
    </row>
    <row r="215" ht="15" customHeight="1">
      <c r="B215" s="325"/>
      <c r="C215" s="293"/>
      <c r="D215" s="293"/>
      <c r="E215" s="293"/>
      <c r="F215" s="286">
        <v>4</v>
      </c>
      <c r="G215" s="271"/>
      <c r="H215" s="312" t="s">
        <v>594</v>
      </c>
      <c r="I215" s="312"/>
      <c r="J215" s="312"/>
      <c r="K215" s="326"/>
    </row>
    <row r="216" ht="12.75" customHeight="1">
      <c r="B216" s="329"/>
      <c r="C216" s="330"/>
      <c r="D216" s="330"/>
      <c r="E216" s="330"/>
      <c r="F216" s="330"/>
      <c r="G216" s="330"/>
      <c r="H216" s="330"/>
      <c r="I216" s="330"/>
      <c r="J216" s="330"/>
      <c r="K216" s="331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Lenovo-PC\Svehla</dc:creator>
  <cp:lastModifiedBy>Lenovo-PC\Svehla</cp:lastModifiedBy>
  <dcterms:created xsi:type="dcterms:W3CDTF">2018-02-21T07:56:13Z</dcterms:created>
  <dcterms:modified xsi:type="dcterms:W3CDTF">2018-02-21T07:56:25Z</dcterms:modified>
</cp:coreProperties>
</file>